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280" activeTab="3"/>
  </bookViews>
  <sheets>
    <sheet name="Hist.pop" sheetId="1" r:id="rId1"/>
    <sheet name="Density" sheetId="2" r:id="rId2"/>
    <sheet name="pop.estimates" sheetId="3" r:id="rId3"/>
    <sheet name="Town pop" sheetId="4" r:id="rId4"/>
  </sheets>
  <definedNames/>
  <calcPr fullCalcOnLoad="1"/>
</workbook>
</file>

<file path=xl/sharedStrings.xml><?xml version="1.0" encoding="utf-8"?>
<sst xmlns="http://schemas.openxmlformats.org/spreadsheetml/2006/main" count="2086" uniqueCount="721">
  <si>
    <t>8. Tappahannock town's original 1990 census count was 1,550. Notice of a revision to 1,629 was dated 2/13/92.</t>
  </si>
  <si>
    <t>9. Vinton town's original 1990 census count was 7,665. Notice of a revision to 7,643 was dated 4/3/92.</t>
  </si>
  <si>
    <t>10. Warrenton town's original 1990 census count was 4,830. Notice of a revision to 4,882 was dated 7/9/92.</t>
  </si>
  <si>
    <t>11. Wytheville town's original 1990 census count was 8,038. Notice of a revision to 8,036 was dated 4/1/92.</t>
  </si>
  <si>
    <t>Smithfield town</t>
  </si>
  <si>
    <t>South Boston town</t>
  </si>
  <si>
    <t>South Hill town</t>
  </si>
  <si>
    <t>Spotsylvania Courthouse CDP</t>
  </si>
  <si>
    <t>Springfield CDP</t>
  </si>
  <si>
    <t>Stanardsville town</t>
  </si>
  <si>
    <t>Stanley town</t>
  </si>
  <si>
    <t>Stanleytown CDP</t>
  </si>
  <si>
    <t>Stephens City town</t>
  </si>
  <si>
    <t>Stony Creek town</t>
  </si>
  <si>
    <t>Strasburg town</t>
  </si>
  <si>
    <t>Stuart town</t>
  </si>
  <si>
    <t>Stuarts Draft CDP</t>
  </si>
  <si>
    <t>Sudley CDP</t>
  </si>
  <si>
    <t>Sugar Grove CDP</t>
  </si>
  <si>
    <t>Surry town</t>
  </si>
  <si>
    <t>Tangier town</t>
  </si>
  <si>
    <t>Tappahannock town (8)</t>
  </si>
  <si>
    <t>Tazewell town</t>
  </si>
  <si>
    <t>The Plains town</t>
  </si>
  <si>
    <t>Timberlake CDP</t>
  </si>
  <si>
    <t xml:space="preserve">Timberville town </t>
  </si>
  <si>
    <t>Toms Brook town</t>
  </si>
  <si>
    <t>Triangle CDP</t>
  </si>
  <si>
    <t>Troutdale town</t>
  </si>
  <si>
    <t>Troutville town</t>
  </si>
  <si>
    <t>Tuckahoe CDP</t>
  </si>
  <si>
    <t>Tysons Corner CDP</t>
  </si>
  <si>
    <t>Union Hall CDP</t>
  </si>
  <si>
    <t>Urbanna town</t>
  </si>
  <si>
    <t>Vansant CDP</t>
  </si>
  <si>
    <t>Verona CDP</t>
  </si>
  <si>
    <t>Victoria town</t>
  </si>
  <si>
    <t>Vienna town</t>
  </si>
  <si>
    <t>Villa Heights CDP</t>
  </si>
  <si>
    <t>Vinton town (9)</t>
  </si>
  <si>
    <t>Virgilina town</t>
  </si>
  <si>
    <t>Wachapreague town</t>
  </si>
  <si>
    <t>Wakefield town</t>
  </si>
  <si>
    <t>Warrenton town (10)</t>
  </si>
  <si>
    <t>Warsaw town</t>
  </si>
  <si>
    <t>Washington town</t>
  </si>
  <si>
    <t>Waverly town</t>
  </si>
  <si>
    <t>Weber City town</t>
  </si>
  <si>
    <t>West Gate CDP</t>
  </si>
  <si>
    <t>Westlake Corner CDP</t>
  </si>
  <si>
    <t>West Point town</t>
  </si>
  <si>
    <t>West Springfield CDP</t>
  </si>
  <si>
    <t>Weyers Cave CDP</t>
  </si>
  <si>
    <t>White Stone town</t>
  </si>
  <si>
    <t>Windsor town</t>
  </si>
  <si>
    <t>Wise town</t>
  </si>
  <si>
    <t>Wolf Trap CDP</t>
  </si>
  <si>
    <t>Woodbridge CDP</t>
  </si>
  <si>
    <t>Woodlawn CDP</t>
  </si>
  <si>
    <t>Woodstock town</t>
  </si>
  <si>
    <t>Wyndham CDP</t>
  </si>
  <si>
    <t>Wytheville town (11)</t>
  </si>
  <si>
    <t>Yorkshire CDP</t>
  </si>
  <si>
    <t>Yorktown CDP</t>
  </si>
  <si>
    <t>1. Broadway town's original 1990 count was 1,209. Notice of a revision to 1,299 was dated 2/13/92.</t>
  </si>
  <si>
    <t>A second notice of revision, to 1,304, was dated 5/6/92.</t>
  </si>
  <si>
    <t>2. Clinchco town incorporated on May 1, 1990. It's 1990 census count would have been 534.</t>
  </si>
  <si>
    <t>3. Courtland town's original 1990 census count was 819.  Notice of the revision to 1,091 was dated 7/16/92.</t>
  </si>
  <si>
    <t>4. Gretna town's original 1990 census count was 1,339. Notice of a revision to 1,433 was dated 5/11/92.</t>
  </si>
  <si>
    <t>5. Keysville town's original 1990 census count was 606. Notice of a revision to 671 was dated 12/23/91.</t>
  </si>
  <si>
    <t>6. Lebanon town's original 1990 census count was 3,386. Notice of a revision to 3,399 was dated 2/13/92.</t>
  </si>
  <si>
    <t>7. Occoquan town's original 1990 census count was 361. Notice of a revision to 351 was dated 3/25/92.</t>
  </si>
  <si>
    <t>Jonesville town</t>
  </si>
  <si>
    <t>Keller town</t>
  </si>
  <si>
    <t>Kenbridge town</t>
  </si>
  <si>
    <t>Keokee CDP</t>
  </si>
  <si>
    <t>Keysville town (5)</t>
  </si>
  <si>
    <t>Kilmarnock town</t>
  </si>
  <si>
    <t>La Crosse town</t>
  </si>
  <si>
    <t>Lake Barcroft CDP</t>
  </si>
  <si>
    <t>Lake Monticello CDP</t>
  </si>
  <si>
    <t>Lake Ridge CDP</t>
  </si>
  <si>
    <t>Lakeside CDP</t>
  </si>
  <si>
    <t>Laurel CDP</t>
  </si>
  <si>
    <t>Laurel Park CDP</t>
  </si>
  <si>
    <t>Lawrenceville town</t>
  </si>
  <si>
    <t>Laymantown CDP</t>
  </si>
  <si>
    <t>Lebanon town (6)</t>
  </si>
  <si>
    <t>Leesburg town</t>
  </si>
  <si>
    <t>Lincolnia CDP</t>
  </si>
  <si>
    <t>Linton Hall CDP</t>
  </si>
  <si>
    <t>Loch Lomond CDP</t>
  </si>
  <si>
    <t>Lorton CDP</t>
  </si>
  <si>
    <t>Louisa town</t>
  </si>
  <si>
    <t>Lovettsville town</t>
  </si>
  <si>
    <t>Low Moor CDP</t>
  </si>
  <si>
    <t>Luray town</t>
  </si>
  <si>
    <t>Lyndhurst CDP</t>
  </si>
  <si>
    <t>McKenney town</t>
  </si>
  <si>
    <t>McLean CDP</t>
  </si>
  <si>
    <t>Madison town</t>
  </si>
  <si>
    <t>Madison Heights CDP</t>
  </si>
  <si>
    <t>Mantua CDP</t>
  </si>
  <si>
    <t>Marion town</t>
  </si>
  <si>
    <t>Massanutten CDP</t>
  </si>
  <si>
    <t>Matoaca CDP</t>
  </si>
  <si>
    <t>Max Meadows CDP</t>
  </si>
  <si>
    <t>Mechanicsville CDP</t>
  </si>
  <si>
    <t>Melfa town</t>
  </si>
  <si>
    <t>Merrifield CDP</t>
  </si>
  <si>
    <t>Merrimac CDP</t>
  </si>
  <si>
    <t>Middleburg town</t>
  </si>
  <si>
    <t>Middletown town</t>
  </si>
  <si>
    <t>Mineral town</t>
  </si>
  <si>
    <t>Montclair CDP</t>
  </si>
  <si>
    <t>Monterey town</t>
  </si>
  <si>
    <t>Montrose CDP</t>
  </si>
  <si>
    <t>Montross town</t>
  </si>
  <si>
    <t>Mount Crawford town</t>
  </si>
  <si>
    <t>Mount Jackson town</t>
  </si>
  <si>
    <t>Mount Vernon CDP</t>
  </si>
  <si>
    <t>Narrows town</t>
  </si>
  <si>
    <t>Nassawadox town</t>
  </si>
  <si>
    <t>New Castle town</t>
  </si>
  <si>
    <t>New Market town</t>
  </si>
  <si>
    <t>Newington CDP</t>
  </si>
  <si>
    <t>Newsoms town</t>
  </si>
  <si>
    <t>Nickelsville town</t>
  </si>
  <si>
    <t>Nokesville CDP</t>
  </si>
  <si>
    <t>North Shore CDP</t>
  </si>
  <si>
    <t>North Springfield CDP</t>
  </si>
  <si>
    <t>Oak Level CDP</t>
  </si>
  <si>
    <t>Oakton CDP</t>
  </si>
  <si>
    <t>Occoquan town (7)</t>
  </si>
  <si>
    <t>Onancock town</t>
  </si>
  <si>
    <t>Onley town</t>
  </si>
  <si>
    <t>Orange town</t>
  </si>
  <si>
    <t>Painter town</t>
  </si>
  <si>
    <t>Pamplin City town</t>
  </si>
  <si>
    <t>Parksley town</t>
  </si>
  <si>
    <t>Patrick Springs CDP</t>
  </si>
  <si>
    <t>Pearisburg town</t>
  </si>
  <si>
    <t>Pembroke town</t>
  </si>
  <si>
    <t>Penhook CDP</t>
  </si>
  <si>
    <t>Pennington Gap town</t>
  </si>
  <si>
    <t>Phenix town</t>
  </si>
  <si>
    <t>Pimmit Hills CDP</t>
  </si>
  <si>
    <t>Pocahontas town</t>
  </si>
  <si>
    <t>Port Royal town</t>
  </si>
  <si>
    <t>Pound town</t>
  </si>
  <si>
    <t>Pulaski town</t>
  </si>
  <si>
    <t>Purcellville town</t>
  </si>
  <si>
    <t>Quantico town</t>
  </si>
  <si>
    <t>Quantico Station CDP</t>
  </si>
  <si>
    <t>Raven CDP</t>
  </si>
  <si>
    <t>Remington town</t>
  </si>
  <si>
    <t>Reston CDP</t>
  </si>
  <si>
    <t>Rich Creek town</t>
  </si>
  <si>
    <t>Richlands town</t>
  </si>
  <si>
    <t>Ridgeway town</t>
  </si>
  <si>
    <t>Rocky Mount town</t>
  </si>
  <si>
    <t>Rose Hill CDP</t>
  </si>
  <si>
    <t>Round Hill town</t>
  </si>
  <si>
    <t>Rural Retreat town</t>
  </si>
  <si>
    <t>Rushmere CDP</t>
  </si>
  <si>
    <t>Rustburg CDP</t>
  </si>
  <si>
    <t>St. Charles town</t>
  </si>
  <si>
    <t>St. Paul town</t>
  </si>
  <si>
    <t>Saltville town</t>
  </si>
  <si>
    <t>Sandy Level CDP</t>
  </si>
  <si>
    <t>Saxis town</t>
  </si>
  <si>
    <t>Scottsburg town</t>
  </si>
  <si>
    <t>Scottsville town</t>
  </si>
  <si>
    <t>Selma CDP</t>
  </si>
  <si>
    <t>Seven Corners CDP</t>
  </si>
  <si>
    <t>Shawsville CDP</t>
  </si>
  <si>
    <t>Shenandoah town</t>
  </si>
  <si>
    <t>Sherando CDP</t>
  </si>
  <si>
    <t>Short Pump CDP</t>
  </si>
  <si>
    <t>Chester CDP</t>
  </si>
  <si>
    <t>Chesterfield Court House CDP</t>
  </si>
  <si>
    <t>Chilhowie town</t>
  </si>
  <si>
    <t>Chincoteague town</t>
  </si>
  <si>
    <t>Christiansburg town</t>
  </si>
  <si>
    <t>Claremont town</t>
  </si>
  <si>
    <t>Clarksville town</t>
  </si>
  <si>
    <t>Claypool Hill CDP</t>
  </si>
  <si>
    <t>Cleveland town</t>
  </si>
  <si>
    <t>Clifton town</t>
  </si>
  <si>
    <t>Clinchco town (2)</t>
  </si>
  <si>
    <t>Clinchport town</t>
  </si>
  <si>
    <t>Clintwood town</t>
  </si>
  <si>
    <t>Cloverdale CDP</t>
  </si>
  <si>
    <t>Coeburn town</t>
  </si>
  <si>
    <t>Collinsville CDP</t>
  </si>
  <si>
    <t>Colonial Beach town</t>
  </si>
  <si>
    <t>Columbia town</t>
  </si>
  <si>
    <t>Courtland town (3)</t>
  </si>
  <si>
    <t>Craigsville town</t>
  </si>
  <si>
    <t>Crewe town</t>
  </si>
  <si>
    <t>Crimora CDP</t>
  </si>
  <si>
    <t>Crozet CDP</t>
  </si>
  <si>
    <t>Culpeper town</t>
  </si>
  <si>
    <t>Dahlgren CDP</t>
  </si>
  <si>
    <t>Dale City CDP</t>
  </si>
  <si>
    <t>Daleville CDP</t>
  </si>
  <si>
    <t>Damascus town</t>
  </si>
  <si>
    <t>Dayton town</t>
  </si>
  <si>
    <t>Dendron town</t>
  </si>
  <si>
    <t>Dillwyn town</t>
  </si>
  <si>
    <t>Dooms CDP</t>
  </si>
  <si>
    <t>Drakes Branch town</t>
  </si>
  <si>
    <t>Dryden CDP</t>
  </si>
  <si>
    <t>Dublin town</t>
  </si>
  <si>
    <t>Duffield town</t>
  </si>
  <si>
    <t>Dumbarton CDP</t>
  </si>
  <si>
    <t>Dumfries town</t>
  </si>
  <si>
    <t>Dungannon town</t>
  </si>
  <si>
    <t>Dunn Loring CDP</t>
  </si>
  <si>
    <t>East Highland Park CDP</t>
  </si>
  <si>
    <t>Eastville town</t>
  </si>
  <si>
    <t>Edinburg town</t>
  </si>
  <si>
    <t>Elkton town</t>
  </si>
  <si>
    <t>Elliston-Lafayette CDP</t>
  </si>
  <si>
    <t>Emory-Meadow View CDP</t>
  </si>
  <si>
    <t>Ettrick CDP</t>
  </si>
  <si>
    <t>Ewing CDP</t>
  </si>
  <si>
    <t>Exmore town</t>
  </si>
  <si>
    <t>Fairlawn CDP</t>
  </si>
  <si>
    <t>Fairview Beach CDP</t>
  </si>
  <si>
    <t>Falmouth CDP</t>
  </si>
  <si>
    <t>Fancy Gap CDP</t>
  </si>
  <si>
    <t>Farmville town</t>
  </si>
  <si>
    <t>Ferrum CDP</t>
  </si>
  <si>
    <t>Fieldale CDP</t>
  </si>
  <si>
    <t>Fincastle town</t>
  </si>
  <si>
    <t>Fishersville CDP</t>
  </si>
  <si>
    <t>Floyd town</t>
  </si>
  <si>
    <t>Forest CDP</t>
  </si>
  <si>
    <t>Fort Belvoir CDP</t>
  </si>
  <si>
    <t>Fort Chiswell CDP</t>
  </si>
  <si>
    <t>Fort Hunt CDP</t>
  </si>
  <si>
    <t>Fort Lee CDP</t>
  </si>
  <si>
    <t>Franconia CDP</t>
  </si>
  <si>
    <t>Fries town</t>
  </si>
  <si>
    <t>Front Royal town</t>
  </si>
  <si>
    <t>Gainesville CDP</t>
  </si>
  <si>
    <t>Gate City town</t>
  </si>
  <si>
    <t>Glade Spring town</t>
  </si>
  <si>
    <t>Glasgow town</t>
  </si>
  <si>
    <t>Glen Allen CDP</t>
  </si>
  <si>
    <t>Glen Lyn town</t>
  </si>
  <si>
    <t>Gloucester Courthouse CDP</t>
  </si>
  <si>
    <t>Gloucester Point CDP</t>
  </si>
  <si>
    <t>Gordonsville town</t>
  </si>
  <si>
    <t>Goshen town</t>
  </si>
  <si>
    <t>Great Falls CDP</t>
  </si>
  <si>
    <t>Greenville CDP</t>
  </si>
  <si>
    <t>Gretna town (4)</t>
  </si>
  <si>
    <t>Grottoes town</t>
  </si>
  <si>
    <t>Groveton CDP</t>
  </si>
  <si>
    <t>Grundy town</t>
  </si>
  <si>
    <t>Halifax town</t>
  </si>
  <si>
    <t>Hallwood town</t>
  </si>
  <si>
    <t>Hamilton town</t>
  </si>
  <si>
    <t>Hampden Sydney CDP</t>
  </si>
  <si>
    <t>Haymarket town</t>
  </si>
  <si>
    <t>Haysi town</t>
  </si>
  <si>
    <t>Herndon town</t>
  </si>
  <si>
    <t>Highland Springs CDP</t>
  </si>
  <si>
    <t>Hillsboro town</t>
  </si>
  <si>
    <t>Hillsville town</t>
  </si>
  <si>
    <t>Hollins CDP</t>
  </si>
  <si>
    <t>Honaker town</t>
  </si>
  <si>
    <t>Horse Pasture CDP</t>
  </si>
  <si>
    <t>Huntington CDP</t>
  </si>
  <si>
    <t>Hurt town</t>
  </si>
  <si>
    <t>Hybla Valley CDP</t>
  </si>
  <si>
    <t>Idylwood CDP</t>
  </si>
  <si>
    <t>Independence town</t>
  </si>
  <si>
    <t>Iron Gate town</t>
  </si>
  <si>
    <t>Irvington town</t>
  </si>
  <si>
    <t>Ivor town</t>
  </si>
  <si>
    <t>Jarratt town</t>
  </si>
  <si>
    <t>Jefferson CDP</t>
  </si>
  <si>
    <t>Jolivue CDP</t>
  </si>
  <si>
    <t>http://www.census.gov</t>
  </si>
  <si>
    <t>http://www.census.gov/population/www/censusdata/hiscendata.html</t>
  </si>
  <si>
    <t>STATE OF VIRGINIA</t>
  </si>
  <si>
    <t>POPULATION ESTIMATES</t>
  </si>
  <si>
    <t>EST.</t>
  </si>
  <si>
    <t>7/1/81</t>
  </si>
  <si>
    <t>7/1/82</t>
  </si>
  <si>
    <t>7/1/83</t>
  </si>
  <si>
    <t>7/1/84</t>
  </si>
  <si>
    <t>7/1/85</t>
  </si>
  <si>
    <t>7/1/86</t>
  </si>
  <si>
    <t>7/1/87</t>
  </si>
  <si>
    <t>7/1/88</t>
  </si>
  <si>
    <t>1989*</t>
  </si>
  <si>
    <t>7/1/91</t>
  </si>
  <si>
    <t>7/1/92</t>
  </si>
  <si>
    <t>7/1/93</t>
  </si>
  <si>
    <t>7/1/94</t>
  </si>
  <si>
    <t>7/1/95</t>
  </si>
  <si>
    <t>7/1/96</t>
  </si>
  <si>
    <t>7/1/97</t>
  </si>
  <si>
    <t>CITIES</t>
  </si>
  <si>
    <t>COUNTIES</t>
  </si>
  <si>
    <t>CITY/COUNTY TOTAL</t>
  </si>
  <si>
    <t>On July 1, 1995 South Boston reverted to town status.  Its population is included in that of Halifax County.</t>
  </si>
  <si>
    <t>1  State estimates are shown to the nearest thousand, county estimates to the nearest hundred.</t>
  </si>
  <si>
    <t>2  Nansemond county was incorporated in Nansemond independent city effective July 1, 1972</t>
  </si>
  <si>
    <t xml:space="preserve">Data Source:  </t>
  </si>
  <si>
    <t>DATA SOURCES FOR YEARS:</t>
  </si>
  <si>
    <t>POPULATION FOR TOWNS AND CENSUS DESIGNATED PLACES (CDPs), 1990 &amp; 2000</t>
  </si>
  <si>
    <t>Note: These numbers are not adjusted for annexations occurring between April 1, 1990 and April 1, 2000.</t>
  </si>
  <si>
    <t>Numeric</t>
  </si>
  <si>
    <t>Percent</t>
  </si>
  <si>
    <t>Change,</t>
  </si>
  <si>
    <t>Popuation</t>
  </si>
  <si>
    <t>1990-2000</t>
  </si>
  <si>
    <t>Abingdon town</t>
  </si>
  <si>
    <t>Accomac town</t>
  </si>
  <si>
    <t>Adwolf CDP</t>
  </si>
  <si>
    <t>Alberta town</t>
  </si>
  <si>
    <t>Altavista town</t>
  </si>
  <si>
    <t>Amherst town</t>
  </si>
  <si>
    <t>Annandale CDP</t>
  </si>
  <si>
    <t>Appalachia town</t>
  </si>
  <si>
    <t>Appomattox town</t>
  </si>
  <si>
    <t>Aquia Harbour CDP</t>
  </si>
  <si>
    <t>Ashland town</t>
  </si>
  <si>
    <t>Atkins CDP</t>
  </si>
  <si>
    <t>Bailey's Crossroads CDP</t>
  </si>
  <si>
    <t>Bassett CDP</t>
  </si>
  <si>
    <t>Basye-Bryce Mountain CDP</t>
  </si>
  <si>
    <t>n.a.</t>
  </si>
  <si>
    <t>Belle Haven town</t>
  </si>
  <si>
    <t>Belle Haven CDP</t>
  </si>
  <si>
    <t>Bellwood CDP</t>
  </si>
  <si>
    <t>Bensley CDP</t>
  </si>
  <si>
    <t>Berryville town</t>
  </si>
  <si>
    <t>Big Stone Gap town</t>
  </si>
  <si>
    <t>Blacksburg town</t>
  </si>
  <si>
    <t>Blackstone town</t>
  </si>
  <si>
    <t>Bloxom town</t>
  </si>
  <si>
    <t>Blue Ridge CDP</t>
  </si>
  <si>
    <t>Bluefield town</t>
  </si>
  <si>
    <t>Bon Air CDP</t>
  </si>
  <si>
    <t>Boones Mill town</t>
  </si>
  <si>
    <t>Bowling Green town</t>
  </si>
  <si>
    <t>Boyce town</t>
  </si>
  <si>
    <t>Boydton town</t>
  </si>
  <si>
    <t>Boykins town</t>
  </si>
  <si>
    <t>Branchville town</t>
  </si>
  <si>
    <t>Bridgewater town</t>
  </si>
  <si>
    <t>Broadway town (1)</t>
  </si>
  <si>
    <t>Brodnax town</t>
  </si>
  <si>
    <t>Brookneal town</t>
  </si>
  <si>
    <t>Buchanan town</t>
  </si>
  <si>
    <t>Bull Run CDP</t>
  </si>
  <si>
    <t>Burke CDP</t>
  </si>
  <si>
    <t>Burkeville town</t>
  </si>
  <si>
    <t>Cana CDP</t>
  </si>
  <si>
    <t>Cape Charles town</t>
  </si>
  <si>
    <t>Capron town</t>
  </si>
  <si>
    <t>Castlewood CDP</t>
  </si>
  <si>
    <t>Cave Spring CDP</t>
  </si>
  <si>
    <t>Cedar Bluff town</t>
  </si>
  <si>
    <t>Centreville CDP</t>
  </si>
  <si>
    <t>Chamberlayne CDP</t>
  </si>
  <si>
    <t>Chantilly CDP</t>
  </si>
  <si>
    <t>Charlotte Court House town</t>
  </si>
  <si>
    <t>Chase City town</t>
  </si>
  <si>
    <t>Chatham town</t>
  </si>
  <si>
    <t>Chatmoss CDP</t>
  </si>
  <si>
    <t>Cheriton town</t>
  </si>
  <si>
    <t>Pittsylvania County</t>
  </si>
  <si>
    <t>Powhatan</t>
  </si>
  <si>
    <t>Powhatan County</t>
  </si>
  <si>
    <t>Prince Edward</t>
  </si>
  <si>
    <t>Prince Edward County</t>
  </si>
  <si>
    <t>Prince George</t>
  </si>
  <si>
    <t>Prince George County</t>
  </si>
  <si>
    <t>Prince William</t>
  </si>
  <si>
    <t>Prince William County</t>
  </si>
  <si>
    <t>Pulaski</t>
  </si>
  <si>
    <t>Pulaski County</t>
  </si>
  <si>
    <t>Rappahannock</t>
  </si>
  <si>
    <t>Rappahannock County</t>
  </si>
  <si>
    <t>Richmond County</t>
  </si>
  <si>
    <t>Roanoke County</t>
  </si>
  <si>
    <t>Rockbridge</t>
  </si>
  <si>
    <t>Rockbridge County</t>
  </si>
  <si>
    <t>Rockingham</t>
  </si>
  <si>
    <t>Rockingham County</t>
  </si>
  <si>
    <t>Russell</t>
  </si>
  <si>
    <t>Russell County</t>
  </si>
  <si>
    <t>Scott</t>
  </si>
  <si>
    <t>Scott County</t>
  </si>
  <si>
    <t>Shenandoah</t>
  </si>
  <si>
    <t>Shenandoah County</t>
  </si>
  <si>
    <t>Smyth</t>
  </si>
  <si>
    <t>Smyth County</t>
  </si>
  <si>
    <t>Southampton</t>
  </si>
  <si>
    <t>Southampton County</t>
  </si>
  <si>
    <t>Spotsylvania</t>
  </si>
  <si>
    <t>Spotsylvania County</t>
  </si>
  <si>
    <t>Stafford</t>
  </si>
  <si>
    <t>Stafford County</t>
  </si>
  <si>
    <t>Surry</t>
  </si>
  <si>
    <t>Surry County</t>
  </si>
  <si>
    <t>Sussex</t>
  </si>
  <si>
    <t>Sussex County</t>
  </si>
  <si>
    <t>Tazewell</t>
  </si>
  <si>
    <t>Tazewell County</t>
  </si>
  <si>
    <t>Warren</t>
  </si>
  <si>
    <t>Warren County</t>
  </si>
  <si>
    <t>Washington</t>
  </si>
  <si>
    <t>Washington County</t>
  </si>
  <si>
    <t>Westmoreland</t>
  </si>
  <si>
    <t>Westmoreland County</t>
  </si>
  <si>
    <t>Wise</t>
  </si>
  <si>
    <t>Wise County</t>
  </si>
  <si>
    <t>Wythe</t>
  </si>
  <si>
    <t>Wythe County</t>
  </si>
  <si>
    <t>York</t>
  </si>
  <si>
    <t>York County</t>
  </si>
  <si>
    <t>Elizabeth City</t>
  </si>
  <si>
    <t>Nansemond</t>
  </si>
  <si>
    <t>Princess Anne</t>
  </si>
  <si>
    <t>Va Beach</t>
  </si>
  <si>
    <t>Warwick</t>
  </si>
  <si>
    <t>N. News</t>
  </si>
  <si>
    <t>COUNTY TOTAL</t>
  </si>
  <si>
    <t>SUM</t>
  </si>
  <si>
    <t>PCT CHNG</t>
  </si>
  <si>
    <t>AVE</t>
  </si>
  <si>
    <t>STD</t>
  </si>
  <si>
    <t>MIN</t>
  </si>
  <si>
    <t>MAX</t>
  </si>
  <si>
    <t>RANGE</t>
  </si>
  <si>
    <t>COUNT</t>
  </si>
  <si>
    <t>CITY TOTAL</t>
  </si>
  <si>
    <t>AGGREGRATE TOTAL</t>
  </si>
  <si>
    <t>STATE TOTAL</t>
  </si>
  <si>
    <t>PERCENT CHANGE</t>
  </si>
  <si>
    <t>AVERAGE</t>
  </si>
  <si>
    <t>STANDARD DEVIATION</t>
  </si>
  <si>
    <t>MINIMUM</t>
  </si>
  <si>
    <t>MAXIMUM</t>
  </si>
  <si>
    <t>DIFFERENCE</t>
  </si>
  <si>
    <t>Adjusted</t>
  </si>
  <si>
    <t>NOTES:</t>
  </si>
  <si>
    <t>Wise Co.</t>
  </si>
  <si>
    <t>Arlington County (including Alexandria City) part of District of Columbia from 1788 to 1847.</t>
  </si>
  <si>
    <t>Arlington County known as Alexandria County until 1920.</t>
  </si>
  <si>
    <t>Cities of Williamsburg and Hampton reported with county organizations (James City and Elizabeth City respectively) until 1930.</t>
  </si>
  <si>
    <t>Population of Williamsburg:</t>
  </si>
  <si>
    <t>Population of Hampton:</t>
  </si>
  <si>
    <t>Wise County population for 1960 adjusted to subtract 17 persons who were double-counted when Norton population revised.</t>
  </si>
  <si>
    <t>SOURCES FOR YEARS:</t>
  </si>
  <si>
    <t>Cities   -- Chester Ward Bain. A Body Incorporate. (Charlottesville, VA: Institute of Government, 1967).</t>
  </si>
  <si>
    <t>Counties -- Charles M. Long. Virginia County Names. (New York: Neale, 1908).</t>
  </si>
  <si>
    <t>Both     -- U.S. Census. Census of the Population (Washington, DC: USGPO, various years).</t>
  </si>
  <si>
    <t>Arlington County</t>
  </si>
  <si>
    <t>Augusta</t>
  </si>
  <si>
    <t>Augusta County</t>
  </si>
  <si>
    <t>Bath</t>
  </si>
  <si>
    <t>Bath County</t>
  </si>
  <si>
    <t>Bedford County</t>
  </si>
  <si>
    <t>Bland</t>
  </si>
  <si>
    <t>Bland County</t>
  </si>
  <si>
    <t>Botetourt</t>
  </si>
  <si>
    <t>Botetourt County</t>
  </si>
  <si>
    <t>Brunswick</t>
  </si>
  <si>
    <t>Brunswick County</t>
  </si>
  <si>
    <t>Buchanan</t>
  </si>
  <si>
    <t>Buchanan County</t>
  </si>
  <si>
    <t>Buckingham</t>
  </si>
  <si>
    <t>Buckingham County</t>
  </si>
  <si>
    <t>Campbell</t>
  </si>
  <si>
    <t>Campbell County</t>
  </si>
  <si>
    <t>Caroline</t>
  </si>
  <si>
    <t>Caroline County</t>
  </si>
  <si>
    <t>Carroll</t>
  </si>
  <si>
    <t>Carroll County</t>
  </si>
  <si>
    <t>Charles City</t>
  </si>
  <si>
    <t>Charles City County</t>
  </si>
  <si>
    <t>Charlotte</t>
  </si>
  <si>
    <t xml:space="preserve">Charlotte County </t>
  </si>
  <si>
    <t>Chesterfield</t>
  </si>
  <si>
    <t>Chesterfield County</t>
  </si>
  <si>
    <t>Clarke</t>
  </si>
  <si>
    <t>Clarke County</t>
  </si>
  <si>
    <t>Craig</t>
  </si>
  <si>
    <t>Craig County</t>
  </si>
  <si>
    <t>Culpeper</t>
  </si>
  <si>
    <t>Culpeper County</t>
  </si>
  <si>
    <t>Cumberland</t>
  </si>
  <si>
    <t>Cumberland County</t>
  </si>
  <si>
    <t>Dickenson</t>
  </si>
  <si>
    <t>Dickenson County</t>
  </si>
  <si>
    <t>Dinwiddie</t>
  </si>
  <si>
    <t>Dinwiddie County</t>
  </si>
  <si>
    <t>Essex</t>
  </si>
  <si>
    <t>Essex County</t>
  </si>
  <si>
    <t xml:space="preserve">Fairfax County </t>
  </si>
  <si>
    <t>Fauquier</t>
  </si>
  <si>
    <t>Fauquier County</t>
  </si>
  <si>
    <t>Floyd</t>
  </si>
  <si>
    <t>Floyd County</t>
  </si>
  <si>
    <t>Fluvanna</t>
  </si>
  <si>
    <t>Fluvanna County</t>
  </si>
  <si>
    <t>Franklin County</t>
  </si>
  <si>
    <t>Frederick</t>
  </si>
  <si>
    <t>Frederick County</t>
  </si>
  <si>
    <t>Giles</t>
  </si>
  <si>
    <t>Giles County</t>
  </si>
  <si>
    <t>Gloucester</t>
  </si>
  <si>
    <t>Gloucester County</t>
  </si>
  <si>
    <t>Goochland</t>
  </si>
  <si>
    <t>Goochland County</t>
  </si>
  <si>
    <t>Grayson</t>
  </si>
  <si>
    <t>Grayson County</t>
  </si>
  <si>
    <t>Greene</t>
  </si>
  <si>
    <t>Greene County</t>
  </si>
  <si>
    <t>Greensville</t>
  </si>
  <si>
    <t>Greensville County</t>
  </si>
  <si>
    <t>Halifax</t>
  </si>
  <si>
    <t xml:space="preserve">Halifax County </t>
  </si>
  <si>
    <t>Hanover</t>
  </si>
  <si>
    <t>Hanover County</t>
  </si>
  <si>
    <t>Henrico</t>
  </si>
  <si>
    <t>Henrico County</t>
  </si>
  <si>
    <t>Henry</t>
  </si>
  <si>
    <t>Henry County</t>
  </si>
  <si>
    <t>Highland</t>
  </si>
  <si>
    <t>Highland County</t>
  </si>
  <si>
    <t>Isle of Wight</t>
  </si>
  <si>
    <t>Isle of Wight County</t>
  </si>
  <si>
    <t>James City</t>
  </si>
  <si>
    <t>James City County</t>
  </si>
  <si>
    <t>King and Queen</t>
  </si>
  <si>
    <t>King and Queen County</t>
  </si>
  <si>
    <t>King George</t>
  </si>
  <si>
    <t>King George County</t>
  </si>
  <si>
    <t>King William</t>
  </si>
  <si>
    <t>King William County</t>
  </si>
  <si>
    <t>Lancaster</t>
  </si>
  <si>
    <t>Lancaster County</t>
  </si>
  <si>
    <t>Lee</t>
  </si>
  <si>
    <t>Lee County</t>
  </si>
  <si>
    <t>Loudoun</t>
  </si>
  <si>
    <t>Loudoun County</t>
  </si>
  <si>
    <t>Louisa</t>
  </si>
  <si>
    <t>Louisa County</t>
  </si>
  <si>
    <t>Lunenburg</t>
  </si>
  <si>
    <t>Lunenburg County</t>
  </si>
  <si>
    <t>Madison</t>
  </si>
  <si>
    <t>Madison County</t>
  </si>
  <si>
    <t>Mathews</t>
  </si>
  <si>
    <t>Mathews County</t>
  </si>
  <si>
    <t>Mecklenburg</t>
  </si>
  <si>
    <t>Mecklenburg County</t>
  </si>
  <si>
    <t>Middlesex</t>
  </si>
  <si>
    <t>Middlesex County</t>
  </si>
  <si>
    <t>Montgomery</t>
  </si>
  <si>
    <t>Montgomery County</t>
  </si>
  <si>
    <t>Nelson</t>
  </si>
  <si>
    <t>Nelson County</t>
  </si>
  <si>
    <t>New Kent</t>
  </si>
  <si>
    <t>New Kent County</t>
  </si>
  <si>
    <t>Northampton</t>
  </si>
  <si>
    <t>Northampton County</t>
  </si>
  <si>
    <t>Northumberland</t>
  </si>
  <si>
    <t>Northumberland County</t>
  </si>
  <si>
    <t>Nottoway</t>
  </si>
  <si>
    <t>Nottoway County</t>
  </si>
  <si>
    <t>Orange</t>
  </si>
  <si>
    <t>Orange County</t>
  </si>
  <si>
    <t>Page</t>
  </si>
  <si>
    <t>Page County</t>
  </si>
  <si>
    <t>Patrick</t>
  </si>
  <si>
    <t>Patrick County</t>
  </si>
  <si>
    <t>Pittsylvania</t>
  </si>
  <si>
    <t>Census of Population</t>
  </si>
  <si>
    <t xml:space="preserve">Land Area   </t>
  </si>
  <si>
    <t>Population</t>
  </si>
  <si>
    <t xml:space="preserve"> Population</t>
  </si>
  <si>
    <t xml:space="preserve"> (sq. miles)</t>
  </si>
  <si>
    <t xml:space="preserve"> Density</t>
  </si>
  <si>
    <t xml:space="preserve"> |</t>
  </si>
  <si>
    <t>AREA</t>
  </si>
  <si>
    <t>SQUARE</t>
  </si>
  <si>
    <t>POPULATION</t>
  </si>
  <si>
    <t>1900</t>
  </si>
  <si>
    <t>1910</t>
  </si>
  <si>
    <t>1920</t>
  </si>
  <si>
    <t>1930</t>
  </si>
  <si>
    <t>1940</t>
  </si>
  <si>
    <t>1950</t>
  </si>
  <si>
    <t>1960</t>
  </si>
  <si>
    <t>1970</t>
  </si>
  <si>
    <t>1980</t>
  </si>
  <si>
    <t>1990</t>
  </si>
  <si>
    <t>Virginia</t>
  </si>
  <si>
    <t>MILES</t>
  </si>
  <si>
    <t>DENSITY</t>
  </si>
  <si>
    <t>CENSUS</t>
  </si>
  <si>
    <t>ID#</t>
  </si>
  <si>
    <t>LOCALITY</t>
  </si>
  <si>
    <t>YEAR</t>
  </si>
  <si>
    <t>PDC</t>
  </si>
  <si>
    <t>TYPE</t>
  </si>
  <si>
    <t/>
  </si>
  <si>
    <t>COUNTS</t>
  </si>
  <si>
    <t>LOCALITIES</t>
  </si>
  <si>
    <t>*</t>
  </si>
  <si>
    <t>Alexandria</t>
  </si>
  <si>
    <t>Cty.</t>
  </si>
  <si>
    <t>Alexandria City</t>
  </si>
  <si>
    <t>Manchester</t>
  </si>
  <si>
    <t>--</t>
  </si>
  <si>
    <t>Bedford</t>
  </si>
  <si>
    <t>Bedford City</t>
  </si>
  <si>
    <t>South Norfolk</t>
  </si>
  <si>
    <t>Bristol</t>
  </si>
  <si>
    <t>Bristol City</t>
  </si>
  <si>
    <t>Buena Vista</t>
  </si>
  <si>
    <t>Buena Vista City</t>
  </si>
  <si>
    <t>Charlottesville</t>
  </si>
  <si>
    <t>Charlottesville City</t>
  </si>
  <si>
    <t>Chesapeake</t>
  </si>
  <si>
    <t>Chesapeake City</t>
  </si>
  <si>
    <t>Clifton Forge</t>
  </si>
  <si>
    <t>Clifton Forge City</t>
  </si>
  <si>
    <t>Colonial Heights</t>
  </si>
  <si>
    <t>Colonial Heights City</t>
  </si>
  <si>
    <t>Covington</t>
  </si>
  <si>
    <t>Covington City</t>
  </si>
  <si>
    <t>Danville</t>
  </si>
  <si>
    <t>Danville City</t>
  </si>
  <si>
    <t>Emporia</t>
  </si>
  <si>
    <t>Emporia City</t>
  </si>
  <si>
    <t>Fairfax</t>
  </si>
  <si>
    <t>Fairfax City</t>
  </si>
  <si>
    <t>Falls Church</t>
  </si>
  <si>
    <t>Falls Church City</t>
  </si>
  <si>
    <t>Franklin</t>
  </si>
  <si>
    <t xml:space="preserve">Franklin City </t>
  </si>
  <si>
    <t>Fredericksburg</t>
  </si>
  <si>
    <t>Fredericksburg City</t>
  </si>
  <si>
    <t>Galax</t>
  </si>
  <si>
    <t>Galax City</t>
  </si>
  <si>
    <t>Hampton</t>
  </si>
  <si>
    <t>Hampton City</t>
  </si>
  <si>
    <t>Harrisonburg</t>
  </si>
  <si>
    <t>Harrisonburg City</t>
  </si>
  <si>
    <t>Hopewell</t>
  </si>
  <si>
    <t>Hopewell City</t>
  </si>
  <si>
    <t>Lexington</t>
  </si>
  <si>
    <t>Lexington City</t>
  </si>
  <si>
    <t>Lynchburg</t>
  </si>
  <si>
    <t>Lynchburg City</t>
  </si>
  <si>
    <t>Manassas</t>
  </si>
  <si>
    <t>Manassas City</t>
  </si>
  <si>
    <t>Manassas Park</t>
  </si>
  <si>
    <t>Manassas Park City</t>
  </si>
  <si>
    <t>Martinsville</t>
  </si>
  <si>
    <t>Martinsville City</t>
  </si>
  <si>
    <t>Newport News</t>
  </si>
  <si>
    <t>Newport News City</t>
  </si>
  <si>
    <t>Norfolk</t>
  </si>
  <si>
    <t>Norfolk City</t>
  </si>
  <si>
    <t>Norton</t>
  </si>
  <si>
    <t>Norton City</t>
  </si>
  <si>
    <t>Petersburg</t>
  </si>
  <si>
    <t>Petersburg City</t>
  </si>
  <si>
    <t>Poquoson</t>
  </si>
  <si>
    <t>Poquoson City</t>
  </si>
  <si>
    <t>Portsmouth</t>
  </si>
  <si>
    <t>Portsmouth City</t>
  </si>
  <si>
    <t>Radford</t>
  </si>
  <si>
    <t>Radford City</t>
  </si>
  <si>
    <t>Richmond</t>
  </si>
  <si>
    <t>Richmond City</t>
  </si>
  <si>
    <t>Roanoke</t>
  </si>
  <si>
    <t>Roanoke City</t>
  </si>
  <si>
    <t>Salem</t>
  </si>
  <si>
    <t>Salem City</t>
  </si>
  <si>
    <t>South Boston</t>
  </si>
  <si>
    <t>Staunton</t>
  </si>
  <si>
    <t>Staunton City</t>
  </si>
  <si>
    <t>Suffolk</t>
  </si>
  <si>
    <t>Suffolk City</t>
  </si>
  <si>
    <t>Virginia Beach</t>
  </si>
  <si>
    <t>Virginia Beach City</t>
  </si>
  <si>
    <t>Waynesboro</t>
  </si>
  <si>
    <t>Waynesboro City</t>
  </si>
  <si>
    <t>Williamsburg</t>
  </si>
  <si>
    <t>Williamsburg City</t>
  </si>
  <si>
    <t>Winchester</t>
  </si>
  <si>
    <t>Winchester City</t>
  </si>
  <si>
    <t>Chesapeak</t>
  </si>
  <si>
    <t>-</t>
  </si>
  <si>
    <t>Accomack</t>
  </si>
  <si>
    <t>Co.</t>
  </si>
  <si>
    <t>Accomack County</t>
  </si>
  <si>
    <t>Albemarle</t>
  </si>
  <si>
    <t>Albemarle County</t>
  </si>
  <si>
    <t>Alleghany</t>
  </si>
  <si>
    <t>Alleghany County</t>
  </si>
  <si>
    <t>Amelia</t>
  </si>
  <si>
    <t>Amelia County</t>
  </si>
  <si>
    <t>Amherst</t>
  </si>
  <si>
    <t>Amherst County</t>
  </si>
  <si>
    <t>Appomattox</t>
  </si>
  <si>
    <t>Appomattox County</t>
  </si>
  <si>
    <t>Arlington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</si>
</sst>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</numFmts>
  <fonts count="8">
    <font>
      <sz val="10"/>
      <name val="Arial"/>
      <family val="0"/>
    </font>
    <font>
      <sz val="10"/>
      <color indexed="12"/>
      <name val="Courier"/>
      <family val="0"/>
    </font>
    <font>
      <sz val="9"/>
      <name val="Helv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Verdana"/>
      <family val="2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49" fontId="0" fillId="0" borderId="0" xfId="0" applyNumberFormat="1" applyAlignment="1">
      <alignment/>
    </xf>
    <xf numFmtId="3" fontId="2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Alignment="1" applyProtection="1">
      <alignment horizontal="fill"/>
      <protection locked="0"/>
    </xf>
    <xf numFmtId="3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164" fontId="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 wrapText="1"/>
      <protection locked="0"/>
    </xf>
    <xf numFmtId="37" fontId="1" fillId="0" borderId="0" xfId="0" applyNumberFormat="1" applyFont="1" applyAlignment="1" applyProtection="1">
      <alignment horizontal="right"/>
      <protection locked="0"/>
    </xf>
    <xf numFmtId="39" fontId="1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37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39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39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10" fontId="1" fillId="0" borderId="0" xfId="0" applyNumberFormat="1" applyFont="1" applyAlignment="1" applyProtection="1">
      <alignment horizontal="left"/>
      <protection locked="0"/>
    </xf>
    <xf numFmtId="10" fontId="1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20" applyFont="1" applyAlignment="1" applyProtection="1">
      <alignment horizontal="left"/>
      <protection locked="0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right" vertical="top"/>
    </xf>
    <xf numFmtId="37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09"/>
  <sheetViews>
    <sheetView workbookViewId="0" topLeftCell="A1">
      <selection activeCell="K212" sqref="K212"/>
    </sheetView>
  </sheetViews>
  <sheetFormatPr defaultColWidth="16.7109375" defaultRowHeight="12.75"/>
  <cols>
    <col min="1" max="1" width="3.00390625" style="0" customWidth="1"/>
    <col min="2" max="2" width="4.140625" style="0" customWidth="1"/>
    <col min="3" max="3" width="3.00390625" style="0" customWidth="1"/>
    <col min="4" max="4" width="21.28125" style="0" customWidth="1"/>
    <col min="5" max="5" width="8.7109375" style="2" customWidth="1"/>
    <col min="6" max="6" width="5.28125" style="0" customWidth="1"/>
    <col min="7" max="8" width="12.140625" style="0" customWidth="1"/>
    <col min="9" max="9" width="8.7109375" style="0" customWidth="1"/>
    <col min="10" max="10" width="3.00390625" style="0" customWidth="1"/>
    <col min="11" max="28" width="12.140625" style="0" customWidth="1"/>
    <col min="29" max="31" width="13.28125" style="0" customWidth="1"/>
    <col min="32" max="32" width="8.8515625" style="0" customWidth="1"/>
    <col min="33" max="33" width="3.00390625" style="0" customWidth="1"/>
    <col min="34" max="35" width="8.8515625" style="0" customWidth="1"/>
    <col min="36" max="36" width="5.28125" style="0" customWidth="1"/>
    <col min="37" max="37" width="3.00390625" style="0" customWidth="1"/>
    <col min="38" max="38" width="8.8515625" style="0" customWidth="1"/>
    <col min="39" max="39" width="5.28125" style="0" customWidth="1"/>
    <col min="40" max="40" width="7.421875" style="0" customWidth="1"/>
    <col min="41" max="16384" width="8.8515625" style="0" customWidth="1"/>
  </cols>
  <sheetData>
    <row r="1" spans="2:26" ht="12.75">
      <c r="B1" s="1"/>
      <c r="D1" t="s">
        <v>587</v>
      </c>
      <c r="W1" s="3"/>
      <c r="X1" s="4">
        <v>2000</v>
      </c>
      <c r="Y1" s="5" t="s">
        <v>588</v>
      </c>
      <c r="Z1" s="5" t="s">
        <v>589</v>
      </c>
    </row>
    <row r="2" spans="2:33" ht="12.75">
      <c r="B2" s="6"/>
      <c r="W2" s="3"/>
      <c r="X2" s="7" t="s">
        <v>590</v>
      </c>
      <c r="Y2" s="8" t="s">
        <v>591</v>
      </c>
      <c r="Z2" s="8" t="s">
        <v>592</v>
      </c>
      <c r="AG2" s="1" t="s">
        <v>593</v>
      </c>
    </row>
    <row r="3" spans="2:33" ht="12">
      <c r="B3" s="6"/>
      <c r="G3" s="9" t="s">
        <v>594</v>
      </c>
      <c r="W3" s="10"/>
      <c r="X3" s="10"/>
      <c r="Y3" s="10"/>
      <c r="Z3" s="10"/>
      <c r="AC3" s="11"/>
      <c r="AG3" s="1" t="s">
        <v>593</v>
      </c>
    </row>
    <row r="4" spans="7:33" ht="12">
      <c r="G4" s="9" t="s">
        <v>595</v>
      </c>
      <c r="H4" s="12" t="s">
        <v>596</v>
      </c>
      <c r="K4" s="13" t="s">
        <v>597</v>
      </c>
      <c r="L4" s="13" t="s">
        <v>598</v>
      </c>
      <c r="M4" s="13" t="s">
        <v>599</v>
      </c>
      <c r="N4" s="13" t="s">
        <v>600</v>
      </c>
      <c r="O4" s="13" t="s">
        <v>601</v>
      </c>
      <c r="P4" s="13" t="s">
        <v>602</v>
      </c>
      <c r="Q4" s="13" t="s">
        <v>603</v>
      </c>
      <c r="R4" s="13" t="s">
        <v>604</v>
      </c>
      <c r="S4" s="13" t="s">
        <v>605</v>
      </c>
      <c r="T4" s="13" t="s">
        <v>606</v>
      </c>
      <c r="U4" s="14">
        <v>2000</v>
      </c>
      <c r="V4" s="14"/>
      <c r="W4" s="15" t="s">
        <v>607</v>
      </c>
      <c r="X4" s="15">
        <v>7078515</v>
      </c>
      <c r="Y4" s="16">
        <v>39768.52402404953</v>
      </c>
      <c r="Z4" s="16">
        <v>177.9929020176699</v>
      </c>
      <c r="AA4" s="14"/>
      <c r="AB4" s="13"/>
      <c r="AC4" s="13"/>
      <c r="AD4" s="13"/>
      <c r="AE4" s="13"/>
      <c r="AF4" s="17"/>
      <c r="AG4" s="1" t="s">
        <v>593</v>
      </c>
    </row>
    <row r="5" spans="7:33" ht="12">
      <c r="G5" s="9" t="s">
        <v>608</v>
      </c>
      <c r="H5" s="12" t="s">
        <v>609</v>
      </c>
      <c r="K5" s="13" t="s">
        <v>610</v>
      </c>
      <c r="L5" s="13" t="s">
        <v>610</v>
      </c>
      <c r="M5" s="13" t="s">
        <v>610</v>
      </c>
      <c r="N5" s="13" t="s">
        <v>610</v>
      </c>
      <c r="O5" s="13" t="s">
        <v>610</v>
      </c>
      <c r="P5" s="13" t="s">
        <v>610</v>
      </c>
      <c r="Q5" s="13" t="s">
        <v>610</v>
      </c>
      <c r="R5" s="13" t="s">
        <v>610</v>
      </c>
      <c r="S5" s="13" t="s">
        <v>610</v>
      </c>
      <c r="T5" s="13" t="s">
        <v>610</v>
      </c>
      <c r="U5" s="13" t="s">
        <v>610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7"/>
      <c r="AG5" s="1" t="s">
        <v>593</v>
      </c>
    </row>
    <row r="6" spans="2:33" ht="12">
      <c r="B6" s="18" t="s">
        <v>611</v>
      </c>
      <c r="D6" s="1" t="s">
        <v>612</v>
      </c>
      <c r="E6" s="14" t="s">
        <v>613</v>
      </c>
      <c r="F6" s="18" t="s">
        <v>614</v>
      </c>
      <c r="G6" s="12" t="s">
        <v>606</v>
      </c>
      <c r="H6" s="12" t="s">
        <v>606</v>
      </c>
      <c r="I6" s="11" t="s">
        <v>615</v>
      </c>
      <c r="J6" s="17" t="s">
        <v>616</v>
      </c>
      <c r="K6" s="13" t="s">
        <v>617</v>
      </c>
      <c r="L6" s="13" t="s">
        <v>617</v>
      </c>
      <c r="M6" s="13" t="s">
        <v>617</v>
      </c>
      <c r="N6" s="13" t="s">
        <v>617</v>
      </c>
      <c r="O6" s="13" t="s">
        <v>617</v>
      </c>
      <c r="P6" s="13" t="s">
        <v>617</v>
      </c>
      <c r="Q6" s="13" t="s">
        <v>617</v>
      </c>
      <c r="R6" s="13" t="s">
        <v>617</v>
      </c>
      <c r="S6" s="13" t="s">
        <v>617</v>
      </c>
      <c r="T6" s="13" t="s">
        <v>617</v>
      </c>
      <c r="U6" s="13" t="s">
        <v>617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7"/>
      <c r="AG6" s="1" t="s">
        <v>593</v>
      </c>
    </row>
    <row r="7" spans="2:44" ht="12">
      <c r="B7" s="6"/>
      <c r="AG7" s="18" t="s">
        <v>593</v>
      </c>
      <c r="AL7" s="18" t="s">
        <v>618</v>
      </c>
      <c r="AM7" s="18" t="s">
        <v>614</v>
      </c>
      <c r="AO7" s="19">
        <v>2000</v>
      </c>
      <c r="AP7" s="19">
        <v>2010</v>
      </c>
      <c r="AQ7" s="19">
        <v>2020</v>
      </c>
      <c r="AR7" s="19">
        <v>2030</v>
      </c>
    </row>
    <row r="8" spans="2:40" ht="12">
      <c r="B8" s="20">
        <v>1</v>
      </c>
      <c r="C8" s="1" t="s">
        <v>619</v>
      </c>
      <c r="D8" s="1" t="s">
        <v>620</v>
      </c>
      <c r="E8" s="21">
        <v>1852</v>
      </c>
      <c r="F8" s="20">
        <v>8</v>
      </c>
      <c r="G8" s="22">
        <v>15.3</v>
      </c>
      <c r="H8" s="23">
        <f aca="true" t="shared" si="0" ref="H8:H48">T8/G8</f>
        <v>7266.797385620915</v>
      </c>
      <c r="I8" s="11" t="s">
        <v>621</v>
      </c>
      <c r="K8" s="19">
        <v>14528</v>
      </c>
      <c r="L8" s="19">
        <v>15329</v>
      </c>
      <c r="M8" s="19">
        <v>18060</v>
      </c>
      <c r="N8" s="19">
        <v>24129</v>
      </c>
      <c r="O8" s="19">
        <v>33523</v>
      </c>
      <c r="P8" s="19">
        <v>61787</v>
      </c>
      <c r="Q8" s="19">
        <v>91023</v>
      </c>
      <c r="R8" s="19">
        <v>110927</v>
      </c>
      <c r="S8" s="19">
        <v>103217</v>
      </c>
      <c r="T8" s="19">
        <v>111182</v>
      </c>
      <c r="U8" s="24">
        <v>128283</v>
      </c>
      <c r="V8" s="24"/>
      <c r="W8" s="15" t="s">
        <v>622</v>
      </c>
      <c r="X8" s="24">
        <v>128283</v>
      </c>
      <c r="Y8" s="25">
        <v>15.177841364515974</v>
      </c>
      <c r="Z8" s="25">
        <v>8451.992409138675</v>
      </c>
      <c r="AA8" s="19"/>
      <c r="AB8" s="19"/>
      <c r="AC8" s="19"/>
      <c r="AD8" s="19"/>
      <c r="AE8" s="19"/>
      <c r="AG8" s="1" t="s">
        <v>593</v>
      </c>
      <c r="AJ8" s="20">
        <v>0</v>
      </c>
      <c r="AL8" s="1" t="s">
        <v>623</v>
      </c>
      <c r="AM8" s="1" t="s">
        <v>624</v>
      </c>
      <c r="AN8" s="20">
        <v>-1910</v>
      </c>
    </row>
    <row r="9" spans="2:40" ht="12">
      <c r="B9" s="20">
        <v>2</v>
      </c>
      <c r="D9" s="1" t="s">
        <v>625</v>
      </c>
      <c r="E9" s="21">
        <v>1968</v>
      </c>
      <c r="F9" s="20">
        <v>11</v>
      </c>
      <c r="G9" s="22">
        <v>6.8</v>
      </c>
      <c r="H9" s="23">
        <f t="shared" si="0"/>
        <v>908.3823529411765</v>
      </c>
      <c r="I9" s="11" t="s">
        <v>621</v>
      </c>
      <c r="K9" s="11" t="s">
        <v>624</v>
      </c>
      <c r="L9" s="11" t="s">
        <v>624</v>
      </c>
      <c r="M9" s="11" t="s">
        <v>624</v>
      </c>
      <c r="N9" s="11" t="s">
        <v>624</v>
      </c>
      <c r="O9" s="11" t="s">
        <v>624</v>
      </c>
      <c r="P9" s="11" t="s">
        <v>624</v>
      </c>
      <c r="Q9" s="11" t="s">
        <v>624</v>
      </c>
      <c r="R9" s="19">
        <v>6011</v>
      </c>
      <c r="S9" s="19">
        <v>5991</v>
      </c>
      <c r="T9" s="19">
        <v>6177</v>
      </c>
      <c r="U9" s="24">
        <v>6299</v>
      </c>
      <c r="V9" s="24"/>
      <c r="W9" s="15" t="s">
        <v>626</v>
      </c>
      <c r="X9" s="24">
        <v>6299</v>
      </c>
      <c r="Y9" s="25">
        <v>6.887987898013427</v>
      </c>
      <c r="Z9" s="25">
        <v>914.4905730477115</v>
      </c>
      <c r="AA9" s="19"/>
      <c r="AB9" s="19"/>
      <c r="AC9" s="19"/>
      <c r="AD9" s="19"/>
      <c r="AE9" s="19"/>
      <c r="AG9" s="1" t="s">
        <v>593</v>
      </c>
      <c r="AJ9" s="20">
        <v>0</v>
      </c>
      <c r="AL9" s="1" t="s">
        <v>627</v>
      </c>
      <c r="AM9" s="1" t="s">
        <v>624</v>
      </c>
      <c r="AN9" s="20">
        <v>-1962</v>
      </c>
    </row>
    <row r="10" spans="2:44" ht="12">
      <c r="B10" s="20">
        <v>3</v>
      </c>
      <c r="D10" s="1" t="s">
        <v>628</v>
      </c>
      <c r="E10" s="21">
        <v>1890</v>
      </c>
      <c r="F10" s="20">
        <v>3</v>
      </c>
      <c r="G10" s="22">
        <v>11.6</v>
      </c>
      <c r="H10" s="23">
        <f t="shared" si="0"/>
        <v>1588.448275862069</v>
      </c>
      <c r="I10" s="11" t="s">
        <v>621</v>
      </c>
      <c r="K10" s="19">
        <v>4579</v>
      </c>
      <c r="L10" s="19">
        <v>6247</v>
      </c>
      <c r="M10" s="19">
        <v>6729</v>
      </c>
      <c r="N10" s="19">
        <v>8840</v>
      </c>
      <c r="O10" s="19">
        <v>9768</v>
      </c>
      <c r="P10" s="19">
        <v>15954</v>
      </c>
      <c r="Q10" s="19">
        <v>17144</v>
      </c>
      <c r="R10" s="19">
        <v>14857</v>
      </c>
      <c r="S10" s="19">
        <v>19042</v>
      </c>
      <c r="T10" s="19">
        <v>18426</v>
      </c>
      <c r="U10" s="24">
        <v>17367</v>
      </c>
      <c r="V10" s="24"/>
      <c r="W10" s="15" t="s">
        <v>629</v>
      </c>
      <c r="X10" s="24">
        <v>17367</v>
      </c>
      <c r="Y10" s="25">
        <v>12.89890725362434</v>
      </c>
      <c r="Z10" s="25">
        <v>1346.3931214111344</v>
      </c>
      <c r="AA10" s="19"/>
      <c r="AB10" s="19"/>
      <c r="AC10" s="19"/>
      <c r="AD10" s="19"/>
      <c r="AE10" s="19"/>
      <c r="AG10" s="1" t="s">
        <v>593</v>
      </c>
      <c r="AJ10" s="20">
        <v>1</v>
      </c>
      <c r="AK10" s="1" t="s">
        <v>619</v>
      </c>
      <c r="AL10" s="1" t="s">
        <v>620</v>
      </c>
      <c r="AM10" s="20">
        <v>8</v>
      </c>
      <c r="AN10" s="18" t="s">
        <v>621</v>
      </c>
      <c r="AO10" s="19">
        <v>121801</v>
      </c>
      <c r="AP10" s="19">
        <v>125501</v>
      </c>
      <c r="AQ10" s="19">
        <v>129201</v>
      </c>
      <c r="AR10" s="19">
        <v>132901</v>
      </c>
    </row>
    <row r="11" spans="2:44" ht="12">
      <c r="B11" s="20">
        <v>4</v>
      </c>
      <c r="D11" s="1" t="s">
        <v>630</v>
      </c>
      <c r="E11" s="21">
        <v>1892</v>
      </c>
      <c r="F11" s="20">
        <v>6</v>
      </c>
      <c r="G11" s="22">
        <v>6.8</v>
      </c>
      <c r="H11" s="23">
        <f t="shared" si="0"/>
        <v>942.0588235294118</v>
      </c>
      <c r="I11" s="11" t="s">
        <v>621</v>
      </c>
      <c r="K11" s="19">
        <v>2388</v>
      </c>
      <c r="L11" s="19">
        <v>3245</v>
      </c>
      <c r="M11" s="19">
        <v>3911</v>
      </c>
      <c r="N11" s="19">
        <v>4002</v>
      </c>
      <c r="O11" s="19">
        <v>4335</v>
      </c>
      <c r="P11" s="19">
        <v>5214</v>
      </c>
      <c r="Q11" s="19">
        <v>6300</v>
      </c>
      <c r="R11" s="19">
        <v>6425</v>
      </c>
      <c r="S11" s="19">
        <v>6717</v>
      </c>
      <c r="T11" s="19">
        <v>6406</v>
      </c>
      <c r="U11" s="24">
        <v>6349</v>
      </c>
      <c r="V11" s="24"/>
      <c r="W11" s="15" t="s">
        <v>631</v>
      </c>
      <c r="X11" s="24">
        <v>6349</v>
      </c>
      <c r="Y11" s="25">
        <v>6.830728945462296</v>
      </c>
      <c r="Z11" s="25">
        <v>929.4762024216593</v>
      </c>
      <c r="AA11" s="19"/>
      <c r="AB11" s="19"/>
      <c r="AC11" s="19"/>
      <c r="AD11" s="19"/>
      <c r="AE11" s="19"/>
      <c r="AG11" s="1" t="s">
        <v>593</v>
      </c>
      <c r="AJ11" s="20">
        <v>2</v>
      </c>
      <c r="AL11" s="1" t="s">
        <v>625</v>
      </c>
      <c r="AM11" s="20">
        <v>11</v>
      </c>
      <c r="AN11" s="18" t="s">
        <v>621</v>
      </c>
      <c r="AO11" s="19">
        <v>6128</v>
      </c>
      <c r="AP11" s="19">
        <v>6123</v>
      </c>
      <c r="AQ11" s="19">
        <v>6123</v>
      </c>
      <c r="AR11" s="19">
        <v>6123</v>
      </c>
    </row>
    <row r="12" spans="2:44" ht="12">
      <c r="B12" s="20">
        <v>5</v>
      </c>
      <c r="D12" s="1" t="s">
        <v>632</v>
      </c>
      <c r="E12" s="21">
        <v>1888</v>
      </c>
      <c r="F12" s="20">
        <v>10</v>
      </c>
      <c r="G12" s="22">
        <v>10.3</v>
      </c>
      <c r="H12" s="23">
        <f t="shared" si="0"/>
        <v>3929.6116504854367</v>
      </c>
      <c r="I12" s="11" t="s">
        <v>621</v>
      </c>
      <c r="K12" s="19">
        <v>6449</v>
      </c>
      <c r="L12" s="19">
        <v>6765</v>
      </c>
      <c r="M12" s="19">
        <v>10688</v>
      </c>
      <c r="N12" s="19">
        <v>15245</v>
      </c>
      <c r="O12" s="19">
        <v>19400</v>
      </c>
      <c r="P12" s="19">
        <v>25969</v>
      </c>
      <c r="Q12" s="19">
        <v>29427</v>
      </c>
      <c r="R12" s="19">
        <v>38880</v>
      </c>
      <c r="S12" s="19">
        <v>39916</v>
      </c>
      <c r="T12" s="19">
        <v>40475</v>
      </c>
      <c r="U12" s="24">
        <v>45049</v>
      </c>
      <c r="V12" s="24"/>
      <c r="W12" s="15" t="s">
        <v>633</v>
      </c>
      <c r="X12" s="24">
        <v>45049</v>
      </c>
      <c r="Y12" s="25">
        <v>10.262341369921405</v>
      </c>
      <c r="Z12" s="25">
        <v>4389.738986079452</v>
      </c>
      <c r="AA12" s="19"/>
      <c r="AB12" s="19"/>
      <c r="AC12" s="19"/>
      <c r="AD12" s="19"/>
      <c r="AE12" s="19"/>
      <c r="AG12" s="1" t="s">
        <v>593</v>
      </c>
      <c r="AJ12" s="20">
        <v>3</v>
      </c>
      <c r="AL12" s="1" t="s">
        <v>628</v>
      </c>
      <c r="AM12" s="20">
        <v>3</v>
      </c>
      <c r="AN12" s="18" t="s">
        <v>621</v>
      </c>
      <c r="AO12" s="19">
        <v>17888</v>
      </c>
      <c r="AP12" s="19">
        <v>17591</v>
      </c>
      <c r="AQ12" s="19">
        <v>17591</v>
      </c>
      <c r="AR12" s="19">
        <v>17591</v>
      </c>
    </row>
    <row r="13" spans="2:44" ht="12">
      <c r="B13" s="20">
        <v>6</v>
      </c>
      <c r="D13" s="1" t="s">
        <v>634</v>
      </c>
      <c r="E13" s="21">
        <v>1962</v>
      </c>
      <c r="F13" s="20">
        <v>20</v>
      </c>
      <c r="G13" s="22">
        <v>340.7</v>
      </c>
      <c r="H13" s="23">
        <f t="shared" si="0"/>
        <v>446.0874669797476</v>
      </c>
      <c r="I13" s="11" t="s">
        <v>621</v>
      </c>
      <c r="K13" s="11" t="s">
        <v>624</v>
      </c>
      <c r="L13" s="11" t="s">
        <v>624</v>
      </c>
      <c r="M13" s="11" t="s">
        <v>624</v>
      </c>
      <c r="N13" s="11" t="s">
        <v>624</v>
      </c>
      <c r="O13" s="11" t="s">
        <v>624</v>
      </c>
      <c r="P13" s="11" t="s">
        <v>624</v>
      </c>
      <c r="Q13" s="11" t="s">
        <v>624</v>
      </c>
      <c r="R13" s="19">
        <v>89580</v>
      </c>
      <c r="S13" s="19">
        <v>114486</v>
      </c>
      <c r="T13" s="19">
        <v>151982</v>
      </c>
      <c r="U13" s="24">
        <v>199184</v>
      </c>
      <c r="V13" s="24"/>
      <c r="W13" s="15" t="s">
        <v>635</v>
      </c>
      <c r="X13" s="24">
        <v>199184</v>
      </c>
      <c r="Y13" s="25">
        <v>340.7187388512997</v>
      </c>
      <c r="Z13" s="25">
        <v>584.5994871650723</v>
      </c>
      <c r="AA13" s="19"/>
      <c r="AB13" s="19"/>
      <c r="AC13" s="19"/>
      <c r="AD13" s="19"/>
      <c r="AE13" s="19"/>
      <c r="AG13" s="1" t="s">
        <v>593</v>
      </c>
      <c r="AJ13" s="20">
        <v>4</v>
      </c>
      <c r="AL13" s="1" t="s">
        <v>630</v>
      </c>
      <c r="AM13" s="20">
        <v>6</v>
      </c>
      <c r="AN13" s="18" t="s">
        <v>621</v>
      </c>
      <c r="AO13" s="19">
        <v>6198</v>
      </c>
      <c r="AP13" s="19">
        <v>5994</v>
      </c>
      <c r="AQ13" s="19">
        <v>5994</v>
      </c>
      <c r="AR13" s="19">
        <v>5994</v>
      </c>
    </row>
    <row r="14" spans="2:44" ht="12">
      <c r="B14" s="20">
        <v>7</v>
      </c>
      <c r="D14" s="1" t="s">
        <v>636</v>
      </c>
      <c r="E14" s="21">
        <v>1906</v>
      </c>
      <c r="F14" s="20">
        <v>5</v>
      </c>
      <c r="G14" s="22">
        <v>3.1</v>
      </c>
      <c r="H14" s="23">
        <f t="shared" si="0"/>
        <v>1509.3548387096773</v>
      </c>
      <c r="I14" s="11" t="s">
        <v>621</v>
      </c>
      <c r="K14" s="11" t="s">
        <v>624</v>
      </c>
      <c r="L14" s="19">
        <v>5748</v>
      </c>
      <c r="M14" s="19">
        <v>6164</v>
      </c>
      <c r="N14" s="19">
        <v>6839</v>
      </c>
      <c r="O14" s="19">
        <v>6461</v>
      </c>
      <c r="P14" s="19">
        <v>5795</v>
      </c>
      <c r="Q14" s="19">
        <v>5268</v>
      </c>
      <c r="R14" s="19">
        <v>5501</v>
      </c>
      <c r="S14" s="19">
        <v>5046</v>
      </c>
      <c r="T14" s="19">
        <v>4679</v>
      </c>
      <c r="U14" s="24">
        <v>4289</v>
      </c>
      <c r="V14" s="24"/>
      <c r="W14" s="15" t="s">
        <v>637</v>
      </c>
      <c r="X14" s="24">
        <v>4289</v>
      </c>
      <c r="Y14" s="25">
        <v>3.0911938588132455</v>
      </c>
      <c r="Z14" s="25">
        <v>1387.489816522413</v>
      </c>
      <c r="AA14" s="19"/>
      <c r="AB14" s="19"/>
      <c r="AC14" s="19"/>
      <c r="AD14" s="19"/>
      <c r="AE14" s="19"/>
      <c r="AG14" s="1" t="s">
        <v>593</v>
      </c>
      <c r="AJ14" s="20">
        <v>5</v>
      </c>
      <c r="AL14" s="1" t="s">
        <v>632</v>
      </c>
      <c r="AM14" s="20">
        <v>10</v>
      </c>
      <c r="AN14" s="18" t="s">
        <v>621</v>
      </c>
      <c r="AO14" s="19">
        <v>40817</v>
      </c>
      <c r="AP14" s="19">
        <v>41225</v>
      </c>
      <c r="AQ14" s="19">
        <v>41633</v>
      </c>
      <c r="AR14" s="19">
        <v>42041</v>
      </c>
    </row>
    <row r="15" spans="2:44" ht="12">
      <c r="B15" s="20">
        <v>8</v>
      </c>
      <c r="D15" s="1" t="s">
        <v>638</v>
      </c>
      <c r="E15" s="21">
        <v>1948</v>
      </c>
      <c r="F15" s="20">
        <v>19</v>
      </c>
      <c r="G15" s="22">
        <v>7.5</v>
      </c>
      <c r="H15" s="23">
        <f t="shared" si="0"/>
        <v>2141.866666666667</v>
      </c>
      <c r="I15" s="11" t="s">
        <v>621</v>
      </c>
      <c r="K15" s="11" t="s">
        <v>624</v>
      </c>
      <c r="L15" s="11" t="s">
        <v>624</v>
      </c>
      <c r="M15" s="11" t="s">
        <v>624</v>
      </c>
      <c r="N15" s="11" t="s">
        <v>624</v>
      </c>
      <c r="O15" s="11" t="s">
        <v>624</v>
      </c>
      <c r="P15" s="19">
        <v>6077</v>
      </c>
      <c r="Q15" s="19">
        <v>9587</v>
      </c>
      <c r="R15" s="19">
        <v>15097</v>
      </c>
      <c r="S15" s="19">
        <v>16509</v>
      </c>
      <c r="T15" s="19">
        <v>16064</v>
      </c>
      <c r="U15" s="24">
        <v>16897</v>
      </c>
      <c r="V15" s="24"/>
      <c r="W15" s="15" t="s">
        <v>639</v>
      </c>
      <c r="X15" s="24">
        <v>16897</v>
      </c>
      <c r="Y15" s="25">
        <v>7.475639269371133</v>
      </c>
      <c r="Z15" s="25">
        <v>2260.2749264841686</v>
      </c>
      <c r="AA15" s="19"/>
      <c r="AB15" s="19"/>
      <c r="AC15" s="19"/>
      <c r="AD15" s="19"/>
      <c r="AE15" s="19"/>
      <c r="AG15" s="1" t="s">
        <v>593</v>
      </c>
      <c r="AJ15" s="20">
        <v>6</v>
      </c>
      <c r="AL15" s="1" t="s">
        <v>634</v>
      </c>
      <c r="AM15" s="20">
        <v>20</v>
      </c>
      <c r="AN15" s="18" t="s">
        <v>621</v>
      </c>
      <c r="AO15" s="19">
        <v>188999</v>
      </c>
      <c r="AP15" s="19">
        <v>211100</v>
      </c>
      <c r="AQ15" s="19">
        <v>233201</v>
      </c>
      <c r="AR15" s="19">
        <v>255302</v>
      </c>
    </row>
    <row r="16" spans="2:44" ht="12">
      <c r="B16" s="20">
        <v>9</v>
      </c>
      <c r="D16" s="1" t="s">
        <v>640</v>
      </c>
      <c r="E16" s="21">
        <v>1952</v>
      </c>
      <c r="F16" s="20">
        <v>5</v>
      </c>
      <c r="G16" s="22">
        <v>4.4</v>
      </c>
      <c r="H16" s="23">
        <f t="shared" si="0"/>
        <v>1635.9090909090908</v>
      </c>
      <c r="I16" s="11" t="s">
        <v>621</v>
      </c>
      <c r="K16" s="11" t="s">
        <v>624</v>
      </c>
      <c r="L16" s="11" t="s">
        <v>624</v>
      </c>
      <c r="M16" s="11" t="s">
        <v>624</v>
      </c>
      <c r="N16" s="11" t="s">
        <v>624</v>
      </c>
      <c r="O16" s="11" t="s">
        <v>624</v>
      </c>
      <c r="P16" s="11" t="s">
        <v>624</v>
      </c>
      <c r="Q16" s="19">
        <v>11062</v>
      </c>
      <c r="R16" s="19">
        <v>10060</v>
      </c>
      <c r="S16" s="19">
        <v>9063</v>
      </c>
      <c r="T16" s="19">
        <v>7198</v>
      </c>
      <c r="U16" s="24">
        <v>6303</v>
      </c>
      <c r="V16" s="24"/>
      <c r="W16" s="15" t="s">
        <v>641</v>
      </c>
      <c r="X16" s="24">
        <v>6303</v>
      </c>
      <c r="Y16" s="25">
        <v>5.671636316461698</v>
      </c>
      <c r="Z16" s="25">
        <v>1111.3194937598157</v>
      </c>
      <c r="AA16" s="19"/>
      <c r="AB16" s="19"/>
      <c r="AC16" s="19"/>
      <c r="AD16" s="19"/>
      <c r="AE16" s="19"/>
      <c r="AG16" s="1" t="s">
        <v>593</v>
      </c>
      <c r="AJ16" s="20">
        <v>7</v>
      </c>
      <c r="AL16" s="1" t="s">
        <v>636</v>
      </c>
      <c r="AM16" s="20">
        <v>5</v>
      </c>
      <c r="AN16" s="18" t="s">
        <v>621</v>
      </c>
      <c r="AO16" s="19">
        <v>4302</v>
      </c>
      <c r="AP16" s="19">
        <v>4198</v>
      </c>
      <c r="AQ16" s="19">
        <v>4198</v>
      </c>
      <c r="AR16" s="19">
        <v>4198</v>
      </c>
    </row>
    <row r="17" spans="2:44" ht="12">
      <c r="B17" s="20">
        <v>10</v>
      </c>
      <c r="D17" s="1" t="s">
        <v>642</v>
      </c>
      <c r="E17" s="21">
        <v>1890</v>
      </c>
      <c r="F17" s="20">
        <v>12</v>
      </c>
      <c r="G17" s="22">
        <v>43.1</v>
      </c>
      <c r="H17" s="23">
        <f t="shared" si="0"/>
        <v>1230.997679814385</v>
      </c>
      <c r="I17" s="11" t="s">
        <v>621</v>
      </c>
      <c r="K17" s="19">
        <v>16520</v>
      </c>
      <c r="L17" s="19">
        <v>19020</v>
      </c>
      <c r="M17" s="19">
        <v>21539</v>
      </c>
      <c r="N17" s="19">
        <v>22247</v>
      </c>
      <c r="O17" s="19">
        <v>32749</v>
      </c>
      <c r="P17" s="19">
        <v>35066</v>
      </c>
      <c r="Q17" s="19">
        <v>46577</v>
      </c>
      <c r="R17" s="19">
        <v>46391</v>
      </c>
      <c r="S17" s="19">
        <v>45642</v>
      </c>
      <c r="T17" s="19">
        <v>53056</v>
      </c>
      <c r="U17" s="24">
        <v>48411</v>
      </c>
      <c r="V17" s="24"/>
      <c r="W17" s="15" t="s">
        <v>643</v>
      </c>
      <c r="X17" s="24">
        <v>48411</v>
      </c>
      <c r="Y17" s="25">
        <v>43.06096669173757</v>
      </c>
      <c r="Z17" s="25">
        <v>1124.2432234873395</v>
      </c>
      <c r="AA17" s="19"/>
      <c r="AB17" s="19"/>
      <c r="AC17" s="19"/>
      <c r="AD17" s="19"/>
      <c r="AE17" s="19"/>
      <c r="AG17" s="1" t="s">
        <v>593</v>
      </c>
      <c r="AJ17" s="20">
        <v>8</v>
      </c>
      <c r="AL17" s="1" t="s">
        <v>638</v>
      </c>
      <c r="AM17" s="20">
        <v>19</v>
      </c>
      <c r="AN17" s="18" t="s">
        <v>621</v>
      </c>
      <c r="AO17" s="19">
        <v>15715</v>
      </c>
      <c r="AP17" s="19">
        <v>15283</v>
      </c>
      <c r="AQ17" s="19">
        <v>15283</v>
      </c>
      <c r="AR17" s="19">
        <v>15283</v>
      </c>
    </row>
    <row r="18" spans="2:44" ht="12">
      <c r="B18" s="20">
        <v>11</v>
      </c>
      <c r="D18" s="1" t="s">
        <v>644</v>
      </c>
      <c r="E18" s="21">
        <v>1967</v>
      </c>
      <c r="F18" s="20">
        <v>19</v>
      </c>
      <c r="G18" s="22">
        <v>6.9</v>
      </c>
      <c r="H18" s="23">
        <f t="shared" si="0"/>
        <v>794.0579710144928</v>
      </c>
      <c r="I18" s="11" t="s">
        <v>621</v>
      </c>
      <c r="K18" s="11" t="s">
        <v>624</v>
      </c>
      <c r="L18" s="11" t="s">
        <v>624</v>
      </c>
      <c r="M18" s="11" t="s">
        <v>624</v>
      </c>
      <c r="N18" s="11" t="s">
        <v>624</v>
      </c>
      <c r="O18" s="11" t="s">
        <v>624</v>
      </c>
      <c r="P18" s="11" t="s">
        <v>624</v>
      </c>
      <c r="Q18" s="11" t="s">
        <v>624</v>
      </c>
      <c r="R18" s="19">
        <v>5300</v>
      </c>
      <c r="S18" s="19">
        <v>4840</v>
      </c>
      <c r="T18" s="19">
        <v>5479</v>
      </c>
      <c r="U18" s="24">
        <v>5665</v>
      </c>
      <c r="V18" s="24"/>
      <c r="W18" s="15" t="s">
        <v>645</v>
      </c>
      <c r="X18" s="24">
        <v>5665</v>
      </c>
      <c r="Y18" s="25">
        <v>6.892933480772884</v>
      </c>
      <c r="Z18" s="25">
        <v>821.8561829737548</v>
      </c>
      <c r="AA18" s="19"/>
      <c r="AB18" s="19"/>
      <c r="AC18" s="19"/>
      <c r="AD18" s="19"/>
      <c r="AE18" s="19"/>
      <c r="AG18" s="1" t="s">
        <v>593</v>
      </c>
      <c r="AJ18" s="20">
        <v>9</v>
      </c>
      <c r="AL18" s="1" t="s">
        <v>640</v>
      </c>
      <c r="AM18" s="20">
        <v>5</v>
      </c>
      <c r="AN18" s="18" t="s">
        <v>621</v>
      </c>
      <c r="AO18" s="19">
        <v>6267</v>
      </c>
      <c r="AP18" s="19">
        <v>5938</v>
      </c>
      <c r="AQ18" s="19">
        <v>5938</v>
      </c>
      <c r="AR18" s="19">
        <v>5938</v>
      </c>
    </row>
    <row r="19" spans="2:44" ht="12">
      <c r="B19" s="20">
        <v>12</v>
      </c>
      <c r="D19" s="1" t="s">
        <v>646</v>
      </c>
      <c r="E19" s="21">
        <v>1961</v>
      </c>
      <c r="F19" s="20">
        <v>8</v>
      </c>
      <c r="G19" s="22">
        <v>6.2</v>
      </c>
      <c r="H19" s="23">
        <f t="shared" si="0"/>
        <v>3208.7096774193546</v>
      </c>
      <c r="I19" s="11" t="s">
        <v>621</v>
      </c>
      <c r="K19" s="11" t="s">
        <v>624</v>
      </c>
      <c r="L19" s="11" t="s">
        <v>624</v>
      </c>
      <c r="M19" s="11" t="s">
        <v>624</v>
      </c>
      <c r="N19" s="11" t="s">
        <v>624</v>
      </c>
      <c r="O19" s="11" t="s">
        <v>624</v>
      </c>
      <c r="P19" s="11" t="s">
        <v>624</v>
      </c>
      <c r="Q19" s="11" t="s">
        <v>624</v>
      </c>
      <c r="R19" s="19">
        <v>22727</v>
      </c>
      <c r="S19" s="19">
        <v>19390</v>
      </c>
      <c r="T19" s="19">
        <v>19894</v>
      </c>
      <c r="U19" s="24">
        <v>21498</v>
      </c>
      <c r="V19" s="24"/>
      <c r="W19" s="15" t="s">
        <v>647</v>
      </c>
      <c r="X19" s="24">
        <v>21498</v>
      </c>
      <c r="Y19" s="25">
        <v>6.310119969667813</v>
      </c>
      <c r="Z19" s="25">
        <v>3406.9082843652704</v>
      </c>
      <c r="AA19" s="19"/>
      <c r="AB19" s="19"/>
      <c r="AC19" s="19"/>
      <c r="AD19" s="19"/>
      <c r="AE19" s="19"/>
      <c r="AG19" s="1" t="s">
        <v>593</v>
      </c>
      <c r="AJ19" s="20">
        <v>10</v>
      </c>
      <c r="AL19" s="1" t="s">
        <v>642</v>
      </c>
      <c r="AM19" s="20">
        <v>12</v>
      </c>
      <c r="AN19" s="18" t="s">
        <v>621</v>
      </c>
      <c r="AO19" s="19">
        <v>52500</v>
      </c>
      <c r="AP19" s="19">
        <v>51901</v>
      </c>
      <c r="AQ19" s="19">
        <v>51901</v>
      </c>
      <c r="AR19" s="19">
        <v>51901</v>
      </c>
    </row>
    <row r="20" spans="2:44" ht="12">
      <c r="B20" s="20">
        <v>13</v>
      </c>
      <c r="D20" s="1" t="s">
        <v>648</v>
      </c>
      <c r="E20" s="21">
        <v>1948</v>
      </c>
      <c r="F20" s="20">
        <v>8</v>
      </c>
      <c r="G20" s="22">
        <v>2</v>
      </c>
      <c r="H20" s="23">
        <f t="shared" si="0"/>
        <v>4761</v>
      </c>
      <c r="I20" s="11" t="s">
        <v>621</v>
      </c>
      <c r="K20" s="11" t="s">
        <v>624</v>
      </c>
      <c r="L20" s="11" t="s">
        <v>624</v>
      </c>
      <c r="M20" s="11" t="s">
        <v>624</v>
      </c>
      <c r="N20" s="11" t="s">
        <v>624</v>
      </c>
      <c r="O20" s="11" t="s">
        <v>624</v>
      </c>
      <c r="P20" s="19">
        <v>7535</v>
      </c>
      <c r="Q20" s="19">
        <v>10192</v>
      </c>
      <c r="R20" s="19">
        <v>10772</v>
      </c>
      <c r="S20" s="19">
        <v>9515</v>
      </c>
      <c r="T20" s="19">
        <v>9522</v>
      </c>
      <c r="U20" s="24">
        <v>10377</v>
      </c>
      <c r="V20" s="24"/>
      <c r="W20" s="15" t="s">
        <v>649</v>
      </c>
      <c r="X20" s="24">
        <v>10377</v>
      </c>
      <c r="Y20" s="25">
        <v>1.9857281192036411</v>
      </c>
      <c r="Z20" s="25">
        <v>5225.790932628584</v>
      </c>
      <c r="AA20" s="19"/>
      <c r="AB20" s="19"/>
      <c r="AC20" s="19"/>
      <c r="AD20" s="19"/>
      <c r="AE20" s="19"/>
      <c r="AG20" s="1" t="s">
        <v>593</v>
      </c>
      <c r="AJ20" s="20">
        <v>11</v>
      </c>
      <c r="AL20" s="1" t="s">
        <v>644</v>
      </c>
      <c r="AM20" s="20">
        <v>19</v>
      </c>
      <c r="AN20" s="18" t="s">
        <v>621</v>
      </c>
      <c r="AO20" s="19">
        <v>5104</v>
      </c>
      <c r="AP20" s="19">
        <v>5095</v>
      </c>
      <c r="AQ20" s="19">
        <v>5095</v>
      </c>
      <c r="AR20" s="19">
        <v>5095</v>
      </c>
    </row>
    <row r="21" spans="2:44" ht="12">
      <c r="B21" s="20">
        <v>14</v>
      </c>
      <c r="D21" s="1" t="s">
        <v>650</v>
      </c>
      <c r="E21" s="21">
        <v>1961</v>
      </c>
      <c r="F21" s="20">
        <v>20</v>
      </c>
      <c r="G21" s="22">
        <v>7.7</v>
      </c>
      <c r="H21" s="23">
        <f t="shared" si="0"/>
        <v>1021.2987012987013</v>
      </c>
      <c r="I21" s="11" t="s">
        <v>621</v>
      </c>
      <c r="K21" s="11" t="s">
        <v>624</v>
      </c>
      <c r="L21" s="11" t="s">
        <v>624</v>
      </c>
      <c r="M21" s="11" t="s">
        <v>624</v>
      </c>
      <c r="N21" s="11" t="s">
        <v>624</v>
      </c>
      <c r="O21" s="11" t="s">
        <v>624</v>
      </c>
      <c r="P21" s="11" t="s">
        <v>624</v>
      </c>
      <c r="Q21" s="11" t="s">
        <v>624</v>
      </c>
      <c r="R21" s="19">
        <v>6880</v>
      </c>
      <c r="S21" s="19">
        <v>7308</v>
      </c>
      <c r="T21" s="19">
        <v>7864</v>
      </c>
      <c r="U21" s="24">
        <v>8346</v>
      </c>
      <c r="V21" s="24"/>
      <c r="W21" s="15" t="s">
        <v>651</v>
      </c>
      <c r="X21" s="24">
        <v>8346</v>
      </c>
      <c r="Y21" s="25">
        <v>8.352722483656295</v>
      </c>
      <c r="Z21" s="25">
        <v>999.1951745470475</v>
      </c>
      <c r="AA21" s="19"/>
      <c r="AB21" s="19"/>
      <c r="AC21" s="19"/>
      <c r="AD21" s="19"/>
      <c r="AE21" s="19"/>
      <c r="AG21" s="1" t="s">
        <v>593</v>
      </c>
      <c r="AJ21" s="20">
        <v>12</v>
      </c>
      <c r="AL21" s="1" t="s">
        <v>646</v>
      </c>
      <c r="AM21" s="20">
        <v>8</v>
      </c>
      <c r="AN21" s="18" t="s">
        <v>621</v>
      </c>
      <c r="AO21" s="19">
        <v>19991</v>
      </c>
      <c r="AP21" s="19">
        <v>20330</v>
      </c>
      <c r="AQ21" s="19">
        <v>20669</v>
      </c>
      <c r="AR21" s="19">
        <v>21008</v>
      </c>
    </row>
    <row r="22" spans="2:44" ht="12">
      <c r="B22" s="20">
        <v>15</v>
      </c>
      <c r="D22" s="1" t="s">
        <v>652</v>
      </c>
      <c r="E22" s="21">
        <v>1879</v>
      </c>
      <c r="F22" s="20">
        <v>16</v>
      </c>
      <c r="G22" s="22">
        <v>10.5</v>
      </c>
      <c r="H22" s="23">
        <f t="shared" si="0"/>
        <v>1812.095238095238</v>
      </c>
      <c r="I22" s="11" t="s">
        <v>621</v>
      </c>
      <c r="K22" s="19">
        <v>5068</v>
      </c>
      <c r="L22" s="19">
        <v>5874</v>
      </c>
      <c r="M22" s="19">
        <v>5882</v>
      </c>
      <c r="N22" s="19">
        <v>6819</v>
      </c>
      <c r="O22" s="19">
        <v>10066</v>
      </c>
      <c r="P22" s="19">
        <v>12158</v>
      </c>
      <c r="Q22" s="19">
        <v>13639</v>
      </c>
      <c r="R22" s="19">
        <v>14450</v>
      </c>
      <c r="S22" s="19">
        <v>15322</v>
      </c>
      <c r="T22" s="19">
        <v>19027</v>
      </c>
      <c r="U22" s="24">
        <v>19279</v>
      </c>
      <c r="V22" s="24"/>
      <c r="W22" s="15" t="s">
        <v>653</v>
      </c>
      <c r="X22" s="24">
        <v>19279</v>
      </c>
      <c r="Y22" s="25">
        <v>10.51773792002125</v>
      </c>
      <c r="Z22" s="25">
        <v>1832.99870624282</v>
      </c>
      <c r="AA22" s="19"/>
      <c r="AB22" s="19"/>
      <c r="AC22" s="19"/>
      <c r="AD22" s="19"/>
      <c r="AE22" s="19"/>
      <c r="AG22" s="1" t="s">
        <v>593</v>
      </c>
      <c r="AJ22" s="20">
        <v>13</v>
      </c>
      <c r="AL22" s="1" t="s">
        <v>648</v>
      </c>
      <c r="AM22" s="20">
        <v>8</v>
      </c>
      <c r="AN22" s="18" t="s">
        <v>621</v>
      </c>
      <c r="AO22" s="19">
        <v>10099</v>
      </c>
      <c r="AP22" s="19">
        <v>10551</v>
      </c>
      <c r="AQ22" s="19">
        <v>11003</v>
      </c>
      <c r="AR22" s="19">
        <v>11455</v>
      </c>
    </row>
    <row r="23" spans="2:44" ht="12">
      <c r="B23" s="20">
        <v>16</v>
      </c>
      <c r="D23" s="1" t="s">
        <v>654</v>
      </c>
      <c r="E23" s="21">
        <v>1953</v>
      </c>
      <c r="F23" s="20">
        <v>3</v>
      </c>
      <c r="G23" s="22">
        <v>8.1</v>
      </c>
      <c r="H23" s="23">
        <f t="shared" si="0"/>
        <v>827.0370370370371</v>
      </c>
      <c r="I23" s="11" t="s">
        <v>621</v>
      </c>
      <c r="K23" s="11" t="s">
        <v>624</v>
      </c>
      <c r="L23" s="11" t="s">
        <v>624</v>
      </c>
      <c r="M23" s="11" t="s">
        <v>624</v>
      </c>
      <c r="N23" s="11" t="s">
        <v>624</v>
      </c>
      <c r="O23" s="11" t="s">
        <v>624</v>
      </c>
      <c r="P23" s="11" t="s">
        <v>624</v>
      </c>
      <c r="Q23" s="19">
        <v>5254</v>
      </c>
      <c r="R23" s="19">
        <v>6278</v>
      </c>
      <c r="S23" s="19">
        <v>6524</v>
      </c>
      <c r="T23" s="19">
        <v>6699</v>
      </c>
      <c r="U23" s="24">
        <v>6837</v>
      </c>
      <c r="V23" s="24"/>
      <c r="W23" s="15" t="s">
        <v>655</v>
      </c>
      <c r="X23" s="24">
        <v>6837</v>
      </c>
      <c r="Y23" s="25">
        <v>8.228277505532844</v>
      </c>
      <c r="Z23" s="25">
        <v>830.9150967991388</v>
      </c>
      <c r="AA23" s="19"/>
      <c r="AB23" s="19"/>
      <c r="AC23" s="19"/>
      <c r="AD23" s="19"/>
      <c r="AE23" s="19"/>
      <c r="AG23" s="1" t="s">
        <v>593</v>
      </c>
      <c r="AJ23" s="20">
        <v>14</v>
      </c>
      <c r="AL23" s="1" t="s">
        <v>650</v>
      </c>
      <c r="AM23" s="20">
        <v>20</v>
      </c>
      <c r="AN23" s="18" t="s">
        <v>621</v>
      </c>
      <c r="AO23" s="19">
        <v>8188</v>
      </c>
      <c r="AP23" s="19">
        <v>8333</v>
      </c>
      <c r="AQ23" s="19">
        <v>8478</v>
      </c>
      <c r="AR23" s="19">
        <v>8623</v>
      </c>
    </row>
    <row r="24" spans="2:44" ht="12">
      <c r="B24" s="20">
        <v>17</v>
      </c>
      <c r="C24" s="1" t="s">
        <v>619</v>
      </c>
      <c r="D24" s="1" t="s">
        <v>656</v>
      </c>
      <c r="E24" s="21">
        <v>1908</v>
      </c>
      <c r="F24" s="20">
        <v>21</v>
      </c>
      <c r="G24" s="22">
        <v>51.8</v>
      </c>
      <c r="H24" s="23">
        <f t="shared" si="0"/>
        <v>2583.223938223938</v>
      </c>
      <c r="I24" s="11" t="s">
        <v>621</v>
      </c>
      <c r="K24" s="11" t="s">
        <v>624</v>
      </c>
      <c r="L24" s="11" t="s">
        <v>624</v>
      </c>
      <c r="M24" s="11" t="s">
        <v>624</v>
      </c>
      <c r="N24" s="19">
        <v>6382</v>
      </c>
      <c r="O24" s="19">
        <v>5898</v>
      </c>
      <c r="P24" s="19">
        <v>5966</v>
      </c>
      <c r="Q24" s="19">
        <v>89258</v>
      </c>
      <c r="R24" s="19">
        <v>120779</v>
      </c>
      <c r="S24" s="19">
        <v>122617</v>
      </c>
      <c r="T24" s="19">
        <v>133811</v>
      </c>
      <c r="U24" s="24">
        <v>146437</v>
      </c>
      <c r="V24" s="24"/>
      <c r="W24" s="15" t="s">
        <v>657</v>
      </c>
      <c r="X24" s="24">
        <v>146437</v>
      </c>
      <c r="Y24" s="25">
        <v>51.78130709485913</v>
      </c>
      <c r="Z24" s="25">
        <v>2827.989639808423</v>
      </c>
      <c r="AA24" s="19"/>
      <c r="AB24" s="19"/>
      <c r="AC24" s="19"/>
      <c r="AD24" s="19"/>
      <c r="AE24" s="19"/>
      <c r="AG24" s="1" t="s">
        <v>593</v>
      </c>
      <c r="AJ24" s="20">
        <v>15</v>
      </c>
      <c r="AL24" s="1" t="s">
        <v>652</v>
      </c>
      <c r="AM24" s="20">
        <v>16</v>
      </c>
      <c r="AN24" s="18" t="s">
        <v>621</v>
      </c>
      <c r="AO24" s="19">
        <v>20473</v>
      </c>
      <c r="AP24" s="19">
        <v>21838</v>
      </c>
      <c r="AQ24" s="19">
        <v>23203</v>
      </c>
      <c r="AR24" s="19">
        <v>24568</v>
      </c>
    </row>
    <row r="25" spans="2:44" ht="12">
      <c r="B25" s="20">
        <v>18</v>
      </c>
      <c r="D25" s="1" t="s">
        <v>658</v>
      </c>
      <c r="E25" s="21">
        <v>1916</v>
      </c>
      <c r="F25" s="20">
        <v>6</v>
      </c>
      <c r="G25" s="22">
        <v>17.6</v>
      </c>
      <c r="H25" s="23">
        <f t="shared" si="0"/>
        <v>1744.715909090909</v>
      </c>
      <c r="I25" s="11" t="s">
        <v>621</v>
      </c>
      <c r="K25" s="11" t="s">
        <v>624</v>
      </c>
      <c r="L25" s="11" t="s">
        <v>624</v>
      </c>
      <c r="M25" s="19">
        <v>5875</v>
      </c>
      <c r="N25" s="19">
        <v>7232</v>
      </c>
      <c r="O25" s="19">
        <v>8768</v>
      </c>
      <c r="P25" s="19">
        <v>10810</v>
      </c>
      <c r="Q25" s="19">
        <v>11916</v>
      </c>
      <c r="R25" s="19">
        <v>14605</v>
      </c>
      <c r="S25" s="19">
        <v>19671</v>
      </c>
      <c r="T25" s="19">
        <v>30707</v>
      </c>
      <c r="U25" s="24">
        <v>40468</v>
      </c>
      <c r="V25" s="24"/>
      <c r="W25" s="15" t="s">
        <v>659</v>
      </c>
      <c r="X25" s="24">
        <v>40468</v>
      </c>
      <c r="Y25" s="25">
        <v>17.561306847753734</v>
      </c>
      <c r="Z25" s="25">
        <v>2304.38431210353</v>
      </c>
      <c r="AA25" s="19"/>
      <c r="AB25" s="19"/>
      <c r="AC25" s="19"/>
      <c r="AD25" s="19"/>
      <c r="AE25" s="19"/>
      <c r="AG25" s="1" t="s">
        <v>593</v>
      </c>
      <c r="AJ25" s="20">
        <v>16</v>
      </c>
      <c r="AL25" s="1" t="s">
        <v>654</v>
      </c>
      <c r="AM25" s="20">
        <v>3</v>
      </c>
      <c r="AN25" s="18" t="s">
        <v>621</v>
      </c>
      <c r="AO25" s="19">
        <v>6764</v>
      </c>
      <c r="AP25" s="19">
        <v>6919</v>
      </c>
      <c r="AQ25" s="19">
        <v>7074</v>
      </c>
      <c r="AR25" s="19">
        <v>7229</v>
      </c>
    </row>
    <row r="26" spans="2:44" ht="12">
      <c r="B26" s="20">
        <v>19</v>
      </c>
      <c r="D26" s="1" t="s">
        <v>660</v>
      </c>
      <c r="E26" s="21">
        <v>1916</v>
      </c>
      <c r="F26" s="20">
        <v>19</v>
      </c>
      <c r="G26" s="22">
        <v>10.2</v>
      </c>
      <c r="H26" s="23">
        <f t="shared" si="0"/>
        <v>2264.8039215686276</v>
      </c>
      <c r="I26" s="11" t="s">
        <v>621</v>
      </c>
      <c r="K26" s="11" t="s">
        <v>624</v>
      </c>
      <c r="L26" s="11" t="s">
        <v>624</v>
      </c>
      <c r="M26" s="19">
        <v>1397</v>
      </c>
      <c r="N26" s="19">
        <v>11327</v>
      </c>
      <c r="O26" s="19">
        <v>8679</v>
      </c>
      <c r="P26" s="19">
        <v>10219</v>
      </c>
      <c r="Q26" s="19">
        <v>17895</v>
      </c>
      <c r="R26" s="19">
        <v>23471</v>
      </c>
      <c r="S26" s="19">
        <v>23397</v>
      </c>
      <c r="T26" s="19">
        <v>23101</v>
      </c>
      <c r="U26" s="24">
        <v>22354</v>
      </c>
      <c r="V26" s="24"/>
      <c r="W26" s="15" t="s">
        <v>661</v>
      </c>
      <c r="X26" s="24">
        <v>22354</v>
      </c>
      <c r="Y26" s="25">
        <v>10.243346301218384</v>
      </c>
      <c r="Z26" s="25">
        <v>2182.2946664744827</v>
      </c>
      <c r="AA26" s="19"/>
      <c r="AB26" s="19"/>
      <c r="AC26" s="19"/>
      <c r="AD26" s="19"/>
      <c r="AE26" s="19"/>
      <c r="AG26" s="1" t="s">
        <v>593</v>
      </c>
      <c r="AJ26" s="20">
        <v>17</v>
      </c>
      <c r="AK26" s="1" t="s">
        <v>619</v>
      </c>
      <c r="AL26" s="1" t="s">
        <v>656</v>
      </c>
      <c r="AM26" s="20">
        <v>21</v>
      </c>
      <c r="AN26" s="18" t="s">
        <v>621</v>
      </c>
      <c r="AO26" s="19">
        <v>142110</v>
      </c>
      <c r="AP26" s="19">
        <v>146648</v>
      </c>
      <c r="AQ26" s="19">
        <v>151186</v>
      </c>
      <c r="AR26" s="19">
        <v>155724</v>
      </c>
    </row>
    <row r="27" spans="2:44" ht="12">
      <c r="B27" s="20">
        <v>20</v>
      </c>
      <c r="D27" s="1" t="s">
        <v>662</v>
      </c>
      <c r="E27" s="21">
        <v>1965</v>
      </c>
      <c r="F27" s="20">
        <v>6</v>
      </c>
      <c r="G27" s="22">
        <v>2.5</v>
      </c>
      <c r="H27" s="23">
        <f t="shared" si="0"/>
        <v>2783.6</v>
      </c>
      <c r="I27" s="11" t="s">
        <v>621</v>
      </c>
      <c r="K27" s="11" t="s">
        <v>624</v>
      </c>
      <c r="L27" s="11" t="s">
        <v>624</v>
      </c>
      <c r="M27" s="11" t="s">
        <v>624</v>
      </c>
      <c r="N27" s="11" t="s">
        <v>624</v>
      </c>
      <c r="O27" s="11" t="s">
        <v>624</v>
      </c>
      <c r="P27" s="11" t="s">
        <v>624</v>
      </c>
      <c r="Q27" s="11" t="s">
        <v>624</v>
      </c>
      <c r="R27" s="19">
        <v>7597</v>
      </c>
      <c r="S27" s="19">
        <v>7292</v>
      </c>
      <c r="T27" s="19">
        <v>6959</v>
      </c>
      <c r="U27" s="24">
        <v>6867</v>
      </c>
      <c r="V27" s="24"/>
      <c r="W27" s="15" t="s">
        <v>663</v>
      </c>
      <c r="X27" s="24">
        <v>6867</v>
      </c>
      <c r="Y27" s="25">
        <v>2.4936621327975264</v>
      </c>
      <c r="Z27" s="25">
        <v>2753.781239921314</v>
      </c>
      <c r="AA27" s="19"/>
      <c r="AB27" s="19"/>
      <c r="AC27" s="19"/>
      <c r="AD27" s="19"/>
      <c r="AE27" s="19"/>
      <c r="AG27" s="1" t="s">
        <v>593</v>
      </c>
      <c r="AJ27" s="20">
        <v>18</v>
      </c>
      <c r="AL27" s="1" t="s">
        <v>658</v>
      </c>
      <c r="AM27" s="20">
        <v>6</v>
      </c>
      <c r="AN27" s="18" t="s">
        <v>621</v>
      </c>
      <c r="AO27" s="19">
        <v>34000</v>
      </c>
      <c r="AP27" s="19">
        <v>36731</v>
      </c>
      <c r="AQ27" s="19">
        <v>39462</v>
      </c>
      <c r="AR27" s="19">
        <v>42193</v>
      </c>
    </row>
    <row r="28" spans="2:44" ht="12">
      <c r="B28" s="20">
        <v>21</v>
      </c>
      <c r="D28" s="1" t="s">
        <v>664</v>
      </c>
      <c r="E28" s="21">
        <v>1852</v>
      </c>
      <c r="F28" s="20">
        <v>11</v>
      </c>
      <c r="G28" s="22">
        <v>49.4</v>
      </c>
      <c r="H28" s="23">
        <f t="shared" si="0"/>
        <v>1337.0242914979758</v>
      </c>
      <c r="I28" s="11" t="s">
        <v>621</v>
      </c>
      <c r="K28" s="19">
        <v>18891</v>
      </c>
      <c r="L28" s="19">
        <v>29494</v>
      </c>
      <c r="M28" s="19">
        <v>30070</v>
      </c>
      <c r="N28" s="19">
        <v>40661</v>
      </c>
      <c r="O28" s="19">
        <v>44541</v>
      </c>
      <c r="P28" s="19">
        <v>47727</v>
      </c>
      <c r="Q28" s="19">
        <v>54790</v>
      </c>
      <c r="R28" s="19">
        <v>54083</v>
      </c>
      <c r="S28" s="19">
        <v>66743</v>
      </c>
      <c r="T28" s="19">
        <v>66049</v>
      </c>
      <c r="U28" s="24">
        <v>65269</v>
      </c>
      <c r="V28" s="24"/>
      <c r="W28" s="15" t="s">
        <v>665</v>
      </c>
      <c r="X28" s="24">
        <v>65269</v>
      </c>
      <c r="Y28" s="25">
        <v>49.39086165650188</v>
      </c>
      <c r="Z28" s="25">
        <v>1321.4792739176255</v>
      </c>
      <c r="AA28" s="19"/>
      <c r="AB28" s="19"/>
      <c r="AC28" s="19"/>
      <c r="AD28" s="19"/>
      <c r="AE28" s="19"/>
      <c r="AG28" s="1" t="s">
        <v>593</v>
      </c>
      <c r="AJ28" s="20">
        <v>19</v>
      </c>
      <c r="AL28" s="1" t="s">
        <v>660</v>
      </c>
      <c r="AM28" s="20">
        <v>19</v>
      </c>
      <c r="AN28" s="18" t="s">
        <v>621</v>
      </c>
      <c r="AO28" s="19">
        <v>22822</v>
      </c>
      <c r="AP28" s="19">
        <v>22567</v>
      </c>
      <c r="AQ28" s="19">
        <v>22567</v>
      </c>
      <c r="AR28" s="19">
        <v>22567</v>
      </c>
    </row>
    <row r="29" spans="2:44" ht="12">
      <c r="B29" s="20">
        <v>22</v>
      </c>
      <c r="D29" s="1" t="s">
        <v>666</v>
      </c>
      <c r="E29" s="21">
        <v>1975</v>
      </c>
      <c r="F29" s="20">
        <v>8</v>
      </c>
      <c r="G29" s="22">
        <v>10</v>
      </c>
      <c r="H29" s="23">
        <f t="shared" si="0"/>
        <v>2795.7</v>
      </c>
      <c r="I29" s="11" t="s">
        <v>621</v>
      </c>
      <c r="K29" s="11" t="s">
        <v>624</v>
      </c>
      <c r="L29" s="11" t="s">
        <v>624</v>
      </c>
      <c r="M29" s="11" t="s">
        <v>624</v>
      </c>
      <c r="N29" s="11" t="s">
        <v>624</v>
      </c>
      <c r="O29" s="11" t="s">
        <v>624</v>
      </c>
      <c r="P29" s="11" t="s">
        <v>624</v>
      </c>
      <c r="Q29" s="11" t="s">
        <v>624</v>
      </c>
      <c r="R29" s="11" t="s">
        <v>624</v>
      </c>
      <c r="S29" s="19">
        <v>15438</v>
      </c>
      <c r="T29" s="19">
        <v>27957</v>
      </c>
      <c r="U29" s="24">
        <v>35135</v>
      </c>
      <c r="V29" s="24"/>
      <c r="W29" s="15" t="s">
        <v>667</v>
      </c>
      <c r="X29" s="24">
        <v>35135</v>
      </c>
      <c r="Y29" s="25">
        <v>9.933618611360362</v>
      </c>
      <c r="Z29" s="25">
        <v>3536.978957478661</v>
      </c>
      <c r="AA29" s="19"/>
      <c r="AB29" s="19"/>
      <c r="AC29" s="19"/>
      <c r="AD29" s="19"/>
      <c r="AE29" s="19"/>
      <c r="AG29" s="1" t="s">
        <v>593</v>
      </c>
      <c r="AJ29" s="20">
        <v>20</v>
      </c>
      <c r="AL29" s="1" t="s">
        <v>662</v>
      </c>
      <c r="AM29" s="20">
        <v>6</v>
      </c>
      <c r="AN29" s="18" t="s">
        <v>621</v>
      </c>
      <c r="AO29" s="19">
        <v>7006</v>
      </c>
      <c r="AP29" s="19">
        <v>7089</v>
      </c>
      <c r="AQ29" s="19">
        <v>7172</v>
      </c>
      <c r="AR29" s="19">
        <v>7255</v>
      </c>
    </row>
    <row r="30" spans="2:44" ht="12">
      <c r="B30" s="20">
        <v>23</v>
      </c>
      <c r="D30" s="1" t="s">
        <v>668</v>
      </c>
      <c r="E30" s="21">
        <v>1975</v>
      </c>
      <c r="F30" s="20">
        <v>8</v>
      </c>
      <c r="G30" s="22">
        <v>1.8</v>
      </c>
      <c r="H30" s="23">
        <f t="shared" si="0"/>
        <v>3741.111111111111</v>
      </c>
      <c r="I30" s="11" t="s">
        <v>621</v>
      </c>
      <c r="K30" s="11" t="s">
        <v>624</v>
      </c>
      <c r="L30" s="11" t="s">
        <v>624</v>
      </c>
      <c r="M30" s="11" t="s">
        <v>624</v>
      </c>
      <c r="N30" s="11" t="s">
        <v>624</v>
      </c>
      <c r="O30" s="11" t="s">
        <v>624</v>
      </c>
      <c r="P30" s="11" t="s">
        <v>624</v>
      </c>
      <c r="Q30" s="11" t="s">
        <v>624</v>
      </c>
      <c r="R30" s="11" t="s">
        <v>624</v>
      </c>
      <c r="S30" s="19">
        <v>6524</v>
      </c>
      <c r="T30" s="19">
        <v>6734</v>
      </c>
      <c r="U30" s="24">
        <v>10290</v>
      </c>
      <c r="V30" s="24"/>
      <c r="W30" s="15" t="s">
        <v>669</v>
      </c>
      <c r="X30" s="24">
        <v>10290</v>
      </c>
      <c r="Y30" s="25">
        <v>2.4921107742584137</v>
      </c>
      <c r="Z30" s="25">
        <v>4129.029939715273</v>
      </c>
      <c r="AA30" s="19"/>
      <c r="AB30" s="19"/>
      <c r="AC30" s="19"/>
      <c r="AD30" s="19"/>
      <c r="AE30" s="19"/>
      <c r="AG30" s="1" t="s">
        <v>593</v>
      </c>
      <c r="AJ30" s="20">
        <v>21</v>
      </c>
      <c r="AL30" s="1" t="s">
        <v>664</v>
      </c>
      <c r="AM30" s="20">
        <v>11</v>
      </c>
      <c r="AN30" s="18" t="s">
        <v>621</v>
      </c>
      <c r="AO30" s="19">
        <v>66397</v>
      </c>
      <c r="AP30" s="19">
        <v>66399</v>
      </c>
      <c r="AQ30" s="19">
        <v>66399</v>
      </c>
      <c r="AR30" s="19">
        <v>66399</v>
      </c>
    </row>
    <row r="31" spans="2:44" ht="12">
      <c r="B31" s="20">
        <v>24</v>
      </c>
      <c r="D31" s="1" t="s">
        <v>670</v>
      </c>
      <c r="E31" s="21">
        <v>1928</v>
      </c>
      <c r="F31" s="20">
        <v>12</v>
      </c>
      <c r="G31" s="22">
        <v>11</v>
      </c>
      <c r="H31" s="23">
        <f t="shared" si="0"/>
        <v>1469.2727272727273</v>
      </c>
      <c r="I31" s="11" t="s">
        <v>621</v>
      </c>
      <c r="K31" s="11" t="s">
        <v>624</v>
      </c>
      <c r="L31" s="11" t="s">
        <v>624</v>
      </c>
      <c r="M31" s="11" t="s">
        <v>624</v>
      </c>
      <c r="N31" s="19">
        <v>7705</v>
      </c>
      <c r="O31" s="19">
        <v>10080</v>
      </c>
      <c r="P31" s="19">
        <v>17251</v>
      </c>
      <c r="Q31" s="19">
        <v>18798</v>
      </c>
      <c r="R31" s="19">
        <v>19653</v>
      </c>
      <c r="S31" s="19">
        <v>18149</v>
      </c>
      <c r="T31" s="19">
        <v>16162</v>
      </c>
      <c r="U31" s="24">
        <v>15416</v>
      </c>
      <c r="V31" s="24"/>
      <c r="W31" s="15" t="s">
        <v>671</v>
      </c>
      <c r="X31" s="24">
        <v>15416</v>
      </c>
      <c r="Y31" s="25">
        <v>10.955730296819908</v>
      </c>
      <c r="Z31" s="25">
        <v>1407.117515887988</v>
      </c>
      <c r="AA31" s="19"/>
      <c r="AB31" s="19"/>
      <c r="AC31" s="19"/>
      <c r="AD31" s="19"/>
      <c r="AE31" s="19"/>
      <c r="AG31" s="1" t="s">
        <v>593</v>
      </c>
      <c r="AJ31" s="20">
        <v>22</v>
      </c>
      <c r="AL31" s="1" t="s">
        <v>666</v>
      </c>
      <c r="AM31" s="20">
        <v>8</v>
      </c>
      <c r="AN31" s="18" t="s">
        <v>621</v>
      </c>
      <c r="AO31" s="19">
        <v>36004</v>
      </c>
      <c r="AP31" s="19">
        <v>40398</v>
      </c>
      <c r="AQ31" s="19">
        <v>44792</v>
      </c>
      <c r="AR31" s="19">
        <v>49186</v>
      </c>
    </row>
    <row r="32" spans="2:44" ht="12">
      <c r="B32" s="20">
        <v>25</v>
      </c>
      <c r="D32" s="1" t="s">
        <v>672</v>
      </c>
      <c r="E32" s="21">
        <v>1896</v>
      </c>
      <c r="F32" s="20">
        <v>21</v>
      </c>
      <c r="G32" s="22">
        <v>68.3</v>
      </c>
      <c r="H32" s="23">
        <f t="shared" si="0"/>
        <v>2510.0878477306005</v>
      </c>
      <c r="I32" s="11" t="s">
        <v>621</v>
      </c>
      <c r="K32" s="19">
        <v>19635</v>
      </c>
      <c r="L32" s="19">
        <v>20205</v>
      </c>
      <c r="M32" s="19">
        <v>35596</v>
      </c>
      <c r="N32" s="19">
        <v>34417</v>
      </c>
      <c r="O32" s="19">
        <v>37067</v>
      </c>
      <c r="P32" s="19">
        <v>42358</v>
      </c>
      <c r="Q32" s="19">
        <v>113662</v>
      </c>
      <c r="R32" s="19">
        <v>138177</v>
      </c>
      <c r="S32" s="19">
        <v>144903</v>
      </c>
      <c r="T32" s="19">
        <v>171439</v>
      </c>
      <c r="U32" s="24">
        <v>180150</v>
      </c>
      <c r="V32" s="24"/>
      <c r="W32" s="15" t="s">
        <v>673</v>
      </c>
      <c r="X32" s="24">
        <v>180150</v>
      </c>
      <c r="Y32" s="25">
        <v>68.29415503083412</v>
      </c>
      <c r="Z32" s="25">
        <v>2637.8538532128277</v>
      </c>
      <c r="AA32" s="19"/>
      <c r="AB32" s="19"/>
      <c r="AC32" s="19"/>
      <c r="AD32" s="19"/>
      <c r="AE32" s="19"/>
      <c r="AG32" s="1" t="s">
        <v>593</v>
      </c>
      <c r="AJ32" s="20">
        <v>23</v>
      </c>
      <c r="AL32" s="1" t="s">
        <v>668</v>
      </c>
      <c r="AM32" s="20">
        <v>8</v>
      </c>
      <c r="AN32" s="18" t="s">
        <v>621</v>
      </c>
      <c r="AO32" s="19">
        <v>8659</v>
      </c>
      <c r="AP32" s="19">
        <v>10185</v>
      </c>
      <c r="AQ32" s="19">
        <v>11711</v>
      </c>
      <c r="AR32" s="19">
        <v>13237</v>
      </c>
    </row>
    <row r="33" spans="2:44" ht="12">
      <c r="B33" s="20">
        <v>26</v>
      </c>
      <c r="D33" s="1" t="s">
        <v>674</v>
      </c>
      <c r="E33" s="21">
        <v>1845</v>
      </c>
      <c r="F33" s="20">
        <v>20</v>
      </c>
      <c r="G33" s="22">
        <v>53.8</v>
      </c>
      <c r="H33" s="23">
        <f t="shared" si="0"/>
        <v>4855.947955390335</v>
      </c>
      <c r="I33" s="11" t="s">
        <v>621</v>
      </c>
      <c r="K33" s="19">
        <v>46624</v>
      </c>
      <c r="L33" s="19">
        <v>67452</v>
      </c>
      <c r="M33" s="19">
        <v>115777</v>
      </c>
      <c r="N33" s="19">
        <v>129710</v>
      </c>
      <c r="O33" s="19">
        <v>144332</v>
      </c>
      <c r="P33" s="19">
        <v>213513</v>
      </c>
      <c r="Q33" s="19">
        <v>304869</v>
      </c>
      <c r="R33" s="19">
        <v>307951</v>
      </c>
      <c r="S33" s="19">
        <v>266979</v>
      </c>
      <c r="T33" s="19">
        <v>261250</v>
      </c>
      <c r="U33" s="24">
        <v>234403</v>
      </c>
      <c r="V33" s="24"/>
      <c r="W33" s="15" t="s">
        <v>675</v>
      </c>
      <c r="X33" s="24">
        <v>234403</v>
      </c>
      <c r="Y33" s="25">
        <v>53.72808947377362</v>
      </c>
      <c r="Z33" s="25">
        <v>4362.764473775296</v>
      </c>
      <c r="AA33" s="19"/>
      <c r="AB33" s="19"/>
      <c r="AC33" s="19"/>
      <c r="AD33" s="19"/>
      <c r="AE33" s="19"/>
      <c r="AG33" s="1" t="s">
        <v>593</v>
      </c>
      <c r="AJ33" s="20">
        <v>24</v>
      </c>
      <c r="AL33" s="1" t="s">
        <v>670</v>
      </c>
      <c r="AM33" s="20">
        <v>12</v>
      </c>
      <c r="AN33" s="18" t="s">
        <v>621</v>
      </c>
      <c r="AO33" s="19">
        <v>15300</v>
      </c>
      <c r="AP33" s="19">
        <v>15001</v>
      </c>
      <c r="AQ33" s="19">
        <v>15001</v>
      </c>
      <c r="AR33" s="19">
        <v>15001</v>
      </c>
    </row>
    <row r="34" spans="2:44" ht="12">
      <c r="B34" s="20">
        <v>27</v>
      </c>
      <c r="D34" s="1" t="s">
        <v>676</v>
      </c>
      <c r="E34" s="21">
        <v>1954</v>
      </c>
      <c r="F34" s="20">
        <v>1</v>
      </c>
      <c r="G34" s="22">
        <v>7.3</v>
      </c>
      <c r="H34" s="23">
        <f t="shared" si="0"/>
        <v>581.7808219178082</v>
      </c>
      <c r="I34" s="11" t="s">
        <v>621</v>
      </c>
      <c r="K34" s="11" t="s">
        <v>624</v>
      </c>
      <c r="L34" s="11" t="s">
        <v>624</v>
      </c>
      <c r="M34" s="11" t="s">
        <v>624</v>
      </c>
      <c r="N34" s="11" t="s">
        <v>624</v>
      </c>
      <c r="O34" s="11" t="s">
        <v>624</v>
      </c>
      <c r="P34" s="11" t="s">
        <v>624</v>
      </c>
      <c r="Q34" s="19">
        <v>5013</v>
      </c>
      <c r="R34" s="19">
        <v>4172</v>
      </c>
      <c r="S34" s="19">
        <v>4757</v>
      </c>
      <c r="T34" s="19">
        <v>4247</v>
      </c>
      <c r="U34" s="24">
        <v>3904</v>
      </c>
      <c r="V34" s="24"/>
      <c r="W34" s="15" t="s">
        <v>677</v>
      </c>
      <c r="X34" s="24">
        <v>3904</v>
      </c>
      <c r="Y34" s="25">
        <v>7.529585465260843</v>
      </c>
      <c r="Z34" s="25">
        <v>518.4880386857733</v>
      </c>
      <c r="AA34" s="19"/>
      <c r="AB34" s="19"/>
      <c r="AC34" s="19"/>
      <c r="AD34" s="19"/>
      <c r="AE34" s="19"/>
      <c r="AG34" s="1" t="s">
        <v>593</v>
      </c>
      <c r="AJ34" s="20">
        <v>25</v>
      </c>
      <c r="AL34" s="1" t="s">
        <v>672</v>
      </c>
      <c r="AM34" s="20">
        <v>21</v>
      </c>
      <c r="AN34" s="18" t="s">
        <v>621</v>
      </c>
      <c r="AO34" s="19">
        <v>184787</v>
      </c>
      <c r="AP34" s="19">
        <v>198832</v>
      </c>
      <c r="AQ34" s="19">
        <v>212877</v>
      </c>
      <c r="AR34" s="19">
        <v>226922</v>
      </c>
    </row>
    <row r="35" spans="2:44" ht="12">
      <c r="B35" s="20">
        <v>28</v>
      </c>
      <c r="D35" s="1" t="s">
        <v>678</v>
      </c>
      <c r="E35" s="21">
        <v>1850</v>
      </c>
      <c r="F35" s="20">
        <v>19</v>
      </c>
      <c r="G35" s="22">
        <v>22.9</v>
      </c>
      <c r="H35" s="23">
        <f t="shared" si="0"/>
        <v>1616.8995633187774</v>
      </c>
      <c r="I35" s="11" t="s">
        <v>621</v>
      </c>
      <c r="K35" s="19">
        <v>21810</v>
      </c>
      <c r="L35" s="19">
        <v>24127</v>
      </c>
      <c r="M35" s="19">
        <v>31012</v>
      </c>
      <c r="N35" s="19">
        <v>28564</v>
      </c>
      <c r="O35" s="19">
        <v>30631</v>
      </c>
      <c r="P35" s="19">
        <v>35054</v>
      </c>
      <c r="Q35" s="19">
        <v>36750</v>
      </c>
      <c r="R35" s="19">
        <v>36103</v>
      </c>
      <c r="S35" s="19">
        <v>41055</v>
      </c>
      <c r="T35" s="19">
        <v>37027</v>
      </c>
      <c r="U35" s="24">
        <v>33740</v>
      </c>
      <c r="V35" s="24"/>
      <c r="W35" s="15" t="s">
        <v>679</v>
      </c>
      <c r="X35" s="24">
        <v>33740</v>
      </c>
      <c r="Y35" s="25">
        <v>22.8807878646542</v>
      </c>
      <c r="Z35" s="25">
        <v>1474.5995723390672</v>
      </c>
      <c r="AA35" s="19"/>
      <c r="AB35" s="19"/>
      <c r="AC35" s="19"/>
      <c r="AD35" s="19"/>
      <c r="AE35" s="19"/>
      <c r="AG35" s="1" t="s">
        <v>593</v>
      </c>
      <c r="AJ35" s="20">
        <v>26</v>
      </c>
      <c r="AL35" s="1" t="s">
        <v>674</v>
      </c>
      <c r="AM35" s="20">
        <v>20</v>
      </c>
      <c r="AN35" s="18" t="s">
        <v>621</v>
      </c>
      <c r="AO35" s="19">
        <v>256094</v>
      </c>
      <c r="AP35" s="19">
        <v>253809</v>
      </c>
      <c r="AQ35" s="19">
        <v>253809</v>
      </c>
      <c r="AR35" s="19">
        <v>253809</v>
      </c>
    </row>
    <row r="36" spans="2:44" ht="12">
      <c r="B36" s="20">
        <v>29</v>
      </c>
      <c r="D36" s="1" t="s">
        <v>680</v>
      </c>
      <c r="E36" s="21">
        <v>1975</v>
      </c>
      <c r="F36" s="20">
        <v>21</v>
      </c>
      <c r="G36" s="22">
        <v>15.5</v>
      </c>
      <c r="H36" s="23">
        <f t="shared" si="0"/>
        <v>710</v>
      </c>
      <c r="I36" s="11" t="s">
        <v>621</v>
      </c>
      <c r="K36" s="11" t="s">
        <v>624</v>
      </c>
      <c r="L36" s="11" t="s">
        <v>624</v>
      </c>
      <c r="M36" s="11" t="s">
        <v>624</v>
      </c>
      <c r="N36" s="11" t="s">
        <v>624</v>
      </c>
      <c r="O36" s="11" t="s">
        <v>624</v>
      </c>
      <c r="P36" s="11" t="s">
        <v>624</v>
      </c>
      <c r="Q36" s="11" t="s">
        <v>624</v>
      </c>
      <c r="R36" s="11" t="s">
        <v>624</v>
      </c>
      <c r="S36" s="19">
        <v>8726</v>
      </c>
      <c r="T36" s="19">
        <v>11005</v>
      </c>
      <c r="U36" s="24">
        <v>11566</v>
      </c>
      <c r="V36" s="24"/>
      <c r="W36" s="15" t="s">
        <v>681</v>
      </c>
      <c r="X36" s="24">
        <v>11566</v>
      </c>
      <c r="Y36" s="25">
        <v>15.516153356695089</v>
      </c>
      <c r="Z36" s="25">
        <v>745.4167108376362</v>
      </c>
      <c r="AA36" s="19"/>
      <c r="AB36" s="19"/>
      <c r="AC36" s="19"/>
      <c r="AD36" s="19"/>
      <c r="AE36" s="19"/>
      <c r="AG36" s="1" t="s">
        <v>593</v>
      </c>
      <c r="AJ36" s="20">
        <v>27</v>
      </c>
      <c r="AL36" s="1" t="s">
        <v>676</v>
      </c>
      <c r="AM36" s="20">
        <v>1</v>
      </c>
      <c r="AN36" s="18" t="s">
        <v>621</v>
      </c>
      <c r="AO36" s="19">
        <v>3940</v>
      </c>
      <c r="AP36" s="19">
        <v>3932</v>
      </c>
      <c r="AQ36" s="19">
        <v>3932</v>
      </c>
      <c r="AR36" s="19">
        <v>3932</v>
      </c>
    </row>
    <row r="37" spans="2:44" ht="12">
      <c r="B37" s="20">
        <v>30</v>
      </c>
      <c r="D37" s="1" t="s">
        <v>682</v>
      </c>
      <c r="E37" s="21">
        <v>1858</v>
      </c>
      <c r="F37" s="20">
        <v>20</v>
      </c>
      <c r="G37" s="22">
        <v>33.1</v>
      </c>
      <c r="H37" s="23">
        <f t="shared" si="0"/>
        <v>3139.274924471299</v>
      </c>
      <c r="I37" s="11" t="s">
        <v>621</v>
      </c>
      <c r="K37" s="19">
        <v>17427</v>
      </c>
      <c r="L37" s="19">
        <v>33190</v>
      </c>
      <c r="M37" s="19">
        <v>54387</v>
      </c>
      <c r="N37" s="19">
        <v>45704</v>
      </c>
      <c r="O37" s="19">
        <v>50745</v>
      </c>
      <c r="P37" s="19">
        <v>80039</v>
      </c>
      <c r="Q37" s="19">
        <v>114773</v>
      </c>
      <c r="R37" s="19">
        <v>110963</v>
      </c>
      <c r="S37" s="19">
        <v>104577</v>
      </c>
      <c r="T37" s="19">
        <v>103910</v>
      </c>
      <c r="U37" s="24">
        <v>100565</v>
      </c>
      <c r="V37" s="24"/>
      <c r="W37" s="15" t="s">
        <v>683</v>
      </c>
      <c r="X37" s="24">
        <v>100565</v>
      </c>
      <c r="Y37" s="25">
        <v>33.160443214408716</v>
      </c>
      <c r="Z37" s="25">
        <v>3032.6796101537925</v>
      </c>
      <c r="AA37" s="19"/>
      <c r="AB37" s="19"/>
      <c r="AC37" s="19"/>
      <c r="AD37" s="19"/>
      <c r="AE37" s="19"/>
      <c r="AG37" s="1" t="s">
        <v>593</v>
      </c>
      <c r="AJ37" s="20">
        <v>28</v>
      </c>
      <c r="AL37" s="1" t="s">
        <v>678</v>
      </c>
      <c r="AM37" s="20">
        <v>19</v>
      </c>
      <c r="AN37" s="18" t="s">
        <v>621</v>
      </c>
      <c r="AO37" s="19">
        <v>35496</v>
      </c>
      <c r="AP37" s="19">
        <v>34201</v>
      </c>
      <c r="AQ37" s="19">
        <v>34201</v>
      </c>
      <c r="AR37" s="19">
        <v>34201</v>
      </c>
    </row>
    <row r="38" spans="2:44" ht="12">
      <c r="B38" s="20">
        <v>31</v>
      </c>
      <c r="D38" s="1" t="s">
        <v>684</v>
      </c>
      <c r="E38" s="21">
        <v>1892</v>
      </c>
      <c r="F38" s="20">
        <v>4</v>
      </c>
      <c r="G38" s="22">
        <v>9.8</v>
      </c>
      <c r="H38" s="23">
        <f t="shared" si="0"/>
        <v>1626.5306122448978</v>
      </c>
      <c r="I38" s="11" t="s">
        <v>621</v>
      </c>
      <c r="K38" s="19">
        <v>3344</v>
      </c>
      <c r="L38" s="19">
        <v>4202</v>
      </c>
      <c r="M38" s="19">
        <v>4627</v>
      </c>
      <c r="N38" s="19">
        <v>6227</v>
      </c>
      <c r="O38" s="19">
        <v>6990</v>
      </c>
      <c r="P38" s="19">
        <v>9026</v>
      </c>
      <c r="Q38" s="19">
        <v>9371</v>
      </c>
      <c r="R38" s="19">
        <v>11596</v>
      </c>
      <c r="S38" s="19">
        <v>13225</v>
      </c>
      <c r="T38" s="19">
        <v>15940</v>
      </c>
      <c r="U38" s="24">
        <v>15859</v>
      </c>
      <c r="V38" s="24"/>
      <c r="W38" s="15" t="s">
        <v>685</v>
      </c>
      <c r="X38" s="24">
        <v>15859</v>
      </c>
      <c r="Y38" s="25">
        <v>9.81843468000624</v>
      </c>
      <c r="Z38" s="25">
        <v>1615.226919245535</v>
      </c>
      <c r="AA38" s="19"/>
      <c r="AB38" s="19"/>
      <c r="AC38" s="19"/>
      <c r="AD38" s="19"/>
      <c r="AE38" s="19"/>
      <c r="AG38" s="1" t="s">
        <v>593</v>
      </c>
      <c r="AJ38" s="20">
        <v>29</v>
      </c>
      <c r="AL38" s="1" t="s">
        <v>680</v>
      </c>
      <c r="AM38" s="20">
        <v>21</v>
      </c>
      <c r="AN38" s="18" t="s">
        <v>621</v>
      </c>
      <c r="AO38" s="19">
        <v>12880</v>
      </c>
      <c r="AP38" s="19">
        <v>13833</v>
      </c>
      <c r="AQ38" s="19">
        <v>14786</v>
      </c>
      <c r="AR38" s="19">
        <v>15739</v>
      </c>
    </row>
    <row r="39" spans="2:44" ht="12">
      <c r="B39" s="20">
        <v>32</v>
      </c>
      <c r="D39" s="1" t="s">
        <v>686</v>
      </c>
      <c r="E39" s="21">
        <v>1782</v>
      </c>
      <c r="F39" s="20">
        <v>15</v>
      </c>
      <c r="G39" s="22">
        <v>60.1</v>
      </c>
      <c r="H39" s="23">
        <f t="shared" si="0"/>
        <v>3374.342762063228</v>
      </c>
      <c r="I39" s="11" t="s">
        <v>621</v>
      </c>
      <c r="K39" s="19">
        <v>85050</v>
      </c>
      <c r="L39" s="19">
        <v>127628</v>
      </c>
      <c r="M39" s="19">
        <v>171667</v>
      </c>
      <c r="N39" s="19">
        <v>182929</v>
      </c>
      <c r="O39" s="19">
        <v>193042</v>
      </c>
      <c r="P39" s="19">
        <v>230310</v>
      </c>
      <c r="Q39" s="19">
        <v>219958</v>
      </c>
      <c r="R39" s="19">
        <v>249332</v>
      </c>
      <c r="S39" s="19">
        <v>219214</v>
      </c>
      <c r="T39" s="19">
        <v>202798</v>
      </c>
      <c r="U39" s="24">
        <v>197790</v>
      </c>
      <c r="V39" s="24"/>
      <c r="W39" s="15" t="s">
        <v>687</v>
      </c>
      <c r="X39" s="24">
        <v>197790</v>
      </c>
      <c r="Y39" s="25">
        <v>60.07030264232885</v>
      </c>
      <c r="Z39" s="25">
        <v>3292.641976147233</v>
      </c>
      <c r="AA39" s="19"/>
      <c r="AB39" s="19"/>
      <c r="AC39" s="19"/>
      <c r="AD39" s="19"/>
      <c r="AE39" s="19"/>
      <c r="AG39" s="1" t="s">
        <v>593</v>
      </c>
      <c r="AJ39" s="20">
        <v>30</v>
      </c>
      <c r="AL39" s="1" t="s">
        <v>682</v>
      </c>
      <c r="AM39" s="20">
        <v>20</v>
      </c>
      <c r="AN39" s="18" t="s">
        <v>621</v>
      </c>
      <c r="AO39" s="19">
        <v>102961</v>
      </c>
      <c r="AP39" s="19">
        <v>101965</v>
      </c>
      <c r="AQ39" s="19">
        <v>101965</v>
      </c>
      <c r="AR39" s="19">
        <v>101965</v>
      </c>
    </row>
    <row r="40" spans="2:44" ht="12">
      <c r="B40" s="20">
        <v>33</v>
      </c>
      <c r="D40" s="1" t="s">
        <v>688</v>
      </c>
      <c r="E40" s="21">
        <v>1884</v>
      </c>
      <c r="F40" s="20">
        <v>5</v>
      </c>
      <c r="G40" s="22">
        <v>42.9</v>
      </c>
      <c r="H40" s="23">
        <f t="shared" si="0"/>
        <v>2249.6270396270397</v>
      </c>
      <c r="I40" s="11" t="s">
        <v>621</v>
      </c>
      <c r="K40" s="19">
        <v>21495</v>
      </c>
      <c r="L40" s="19">
        <v>34874</v>
      </c>
      <c r="M40" s="19">
        <v>50842</v>
      </c>
      <c r="N40" s="19">
        <v>69206</v>
      </c>
      <c r="O40" s="19">
        <v>69287</v>
      </c>
      <c r="P40" s="19">
        <v>91921</v>
      </c>
      <c r="Q40" s="19">
        <v>97110</v>
      </c>
      <c r="R40" s="19">
        <v>92115</v>
      </c>
      <c r="S40" s="19">
        <v>100220</v>
      </c>
      <c r="T40" s="19">
        <v>96509</v>
      </c>
      <c r="U40" s="24">
        <v>94911</v>
      </c>
      <c r="V40" s="24"/>
      <c r="W40" s="15" t="s">
        <v>689</v>
      </c>
      <c r="X40" s="24">
        <v>94911</v>
      </c>
      <c r="Y40" s="25">
        <v>42.88446741838186</v>
      </c>
      <c r="Z40" s="25">
        <v>2213.178936654292</v>
      </c>
      <c r="AA40" s="19"/>
      <c r="AB40" s="19"/>
      <c r="AC40" s="19"/>
      <c r="AD40" s="19"/>
      <c r="AE40" s="19"/>
      <c r="AG40" s="1" t="s">
        <v>593</v>
      </c>
      <c r="AJ40" s="20">
        <v>31</v>
      </c>
      <c r="AL40" s="1" t="s">
        <v>684</v>
      </c>
      <c r="AM40" s="20">
        <v>4</v>
      </c>
      <c r="AN40" s="18" t="s">
        <v>621</v>
      </c>
      <c r="AO40" s="19">
        <v>17203</v>
      </c>
      <c r="AP40" s="19">
        <v>17999</v>
      </c>
      <c r="AQ40" s="19">
        <v>18795</v>
      </c>
      <c r="AR40" s="19">
        <v>19591</v>
      </c>
    </row>
    <row r="41" spans="2:44" ht="12">
      <c r="B41" s="20">
        <v>34</v>
      </c>
      <c r="D41" s="1" t="s">
        <v>690</v>
      </c>
      <c r="E41" s="21">
        <v>1968</v>
      </c>
      <c r="F41" s="20">
        <v>5</v>
      </c>
      <c r="G41" s="22">
        <v>14.6</v>
      </c>
      <c r="H41" s="23">
        <f t="shared" si="0"/>
        <v>1629.9315068493152</v>
      </c>
      <c r="I41" s="11" t="s">
        <v>621</v>
      </c>
      <c r="K41" s="11" t="s">
        <v>624</v>
      </c>
      <c r="L41" s="11" t="s">
        <v>624</v>
      </c>
      <c r="M41" s="11" t="s">
        <v>624</v>
      </c>
      <c r="N41" s="11" t="s">
        <v>624</v>
      </c>
      <c r="O41" s="11" t="s">
        <v>624</v>
      </c>
      <c r="P41" s="11" t="s">
        <v>624</v>
      </c>
      <c r="Q41" s="11" t="s">
        <v>624</v>
      </c>
      <c r="R41" s="19">
        <v>21982</v>
      </c>
      <c r="S41" s="19">
        <v>23958</v>
      </c>
      <c r="T41" s="19">
        <v>23797</v>
      </c>
      <c r="U41" s="24">
        <v>24747</v>
      </c>
      <c r="V41" s="24"/>
      <c r="W41" s="15" t="s">
        <v>691</v>
      </c>
      <c r="X41" s="24">
        <v>24747</v>
      </c>
      <c r="Y41" s="25">
        <v>14.588361413257513</v>
      </c>
      <c r="Z41" s="25">
        <v>1696.352270071304</v>
      </c>
      <c r="AA41" s="19"/>
      <c r="AB41" s="19"/>
      <c r="AC41" s="19"/>
      <c r="AD41" s="19"/>
      <c r="AE41" s="19"/>
      <c r="AG41" s="1" t="s">
        <v>593</v>
      </c>
      <c r="AJ41" s="20">
        <v>32</v>
      </c>
      <c r="AL41" s="1" t="s">
        <v>686</v>
      </c>
      <c r="AM41" s="20">
        <v>15</v>
      </c>
      <c r="AN41" s="18" t="s">
        <v>621</v>
      </c>
      <c r="AO41" s="19">
        <v>193432</v>
      </c>
      <c r="AP41" s="19">
        <v>187199</v>
      </c>
      <c r="AQ41" s="19">
        <v>187199</v>
      </c>
      <c r="AR41" s="19">
        <v>187199</v>
      </c>
    </row>
    <row r="42" spans="2:44" ht="12">
      <c r="B42" s="20">
        <v>35</v>
      </c>
      <c r="D42" s="1" t="s">
        <v>692</v>
      </c>
      <c r="E42" s="21">
        <v>1960</v>
      </c>
      <c r="F42" s="20">
        <v>13</v>
      </c>
      <c r="G42" s="22">
        <v>5.5</v>
      </c>
      <c r="H42" s="23">
        <f t="shared" si="0"/>
        <v>1272.1818181818182</v>
      </c>
      <c r="I42" s="11" t="s">
        <v>621</v>
      </c>
      <c r="K42" s="11" t="s">
        <v>624</v>
      </c>
      <c r="L42" s="11" t="s">
        <v>624</v>
      </c>
      <c r="M42" s="11" t="s">
        <v>624</v>
      </c>
      <c r="N42" s="11" t="s">
        <v>624</v>
      </c>
      <c r="O42" s="11" t="s">
        <v>624</v>
      </c>
      <c r="P42" s="11" t="s">
        <v>624</v>
      </c>
      <c r="Q42" s="19">
        <v>5974</v>
      </c>
      <c r="R42" s="19">
        <v>6889</v>
      </c>
      <c r="S42" s="19">
        <v>7093</v>
      </c>
      <c r="T42" s="19">
        <v>6997</v>
      </c>
      <c r="AA42" s="19"/>
      <c r="AB42" s="19"/>
      <c r="AC42" s="19"/>
      <c r="AD42" s="19"/>
      <c r="AE42" s="19"/>
      <c r="AG42" s="1" t="s">
        <v>593</v>
      </c>
      <c r="AJ42" s="20">
        <v>33</v>
      </c>
      <c r="AL42" s="1" t="s">
        <v>688</v>
      </c>
      <c r="AM42" s="20">
        <v>5</v>
      </c>
      <c r="AN42" s="18" t="s">
        <v>621</v>
      </c>
      <c r="AO42" s="19">
        <v>93322</v>
      </c>
      <c r="AP42" s="19">
        <v>90597</v>
      </c>
      <c r="AQ42" s="19">
        <v>90597</v>
      </c>
      <c r="AR42" s="19">
        <v>90597</v>
      </c>
    </row>
    <row r="43" spans="2:44" ht="12">
      <c r="B43" s="20">
        <v>36</v>
      </c>
      <c r="D43" s="1" t="s">
        <v>693</v>
      </c>
      <c r="E43" s="21">
        <v>1871</v>
      </c>
      <c r="F43" s="20">
        <v>6</v>
      </c>
      <c r="G43" s="22">
        <v>19.8</v>
      </c>
      <c r="H43" s="23">
        <f t="shared" si="0"/>
        <v>1235.4040404040404</v>
      </c>
      <c r="I43" s="11" t="s">
        <v>621</v>
      </c>
      <c r="K43" s="19">
        <v>7289</v>
      </c>
      <c r="L43" s="19">
        <v>10604</v>
      </c>
      <c r="M43" s="19">
        <v>10623</v>
      </c>
      <c r="N43" s="19">
        <v>11990</v>
      </c>
      <c r="O43" s="19">
        <v>13337</v>
      </c>
      <c r="P43" s="19">
        <v>19927</v>
      </c>
      <c r="Q43" s="19">
        <v>22232</v>
      </c>
      <c r="R43" s="19">
        <v>24504</v>
      </c>
      <c r="S43" s="19">
        <v>21857</v>
      </c>
      <c r="T43" s="19">
        <v>24461</v>
      </c>
      <c r="U43" s="24">
        <v>23853</v>
      </c>
      <c r="V43" s="24"/>
      <c r="W43" s="15" t="s">
        <v>694</v>
      </c>
      <c r="X43" s="24">
        <v>23853</v>
      </c>
      <c r="Y43" s="16">
        <v>19.708131080144</v>
      </c>
      <c r="Z43" s="25">
        <v>1210.3126320299325</v>
      </c>
      <c r="AA43" s="19"/>
      <c r="AB43" s="19"/>
      <c r="AC43" s="19"/>
      <c r="AD43" s="19"/>
      <c r="AE43" s="19"/>
      <c r="AG43" s="1" t="s">
        <v>593</v>
      </c>
      <c r="AJ43" s="20">
        <v>34</v>
      </c>
      <c r="AL43" s="1" t="s">
        <v>690</v>
      </c>
      <c r="AM43" s="20">
        <v>5</v>
      </c>
      <c r="AN43" s="18" t="s">
        <v>621</v>
      </c>
      <c r="AO43" s="19">
        <v>23404</v>
      </c>
      <c r="AP43" s="19">
        <v>23194</v>
      </c>
      <c r="AQ43" s="19">
        <v>23194</v>
      </c>
      <c r="AR43" s="19">
        <v>23194</v>
      </c>
    </row>
    <row r="44" spans="2:44" ht="12">
      <c r="B44" s="20">
        <v>37</v>
      </c>
      <c r="D44" s="1" t="s">
        <v>695</v>
      </c>
      <c r="E44" s="21">
        <v>1910</v>
      </c>
      <c r="F44" s="20">
        <v>20</v>
      </c>
      <c r="G44" s="22">
        <v>400.1</v>
      </c>
      <c r="H44" s="23">
        <f t="shared" si="0"/>
        <v>130.32491877030742</v>
      </c>
      <c r="I44" s="11" t="s">
        <v>621</v>
      </c>
      <c r="K44" s="11" t="s">
        <v>624</v>
      </c>
      <c r="L44" s="11" t="s">
        <v>624</v>
      </c>
      <c r="M44" s="19">
        <v>9123</v>
      </c>
      <c r="N44" s="19">
        <v>10271</v>
      </c>
      <c r="O44" s="19">
        <v>11343</v>
      </c>
      <c r="P44" s="19">
        <v>12339</v>
      </c>
      <c r="Q44" s="19">
        <v>12609</v>
      </c>
      <c r="R44" s="19">
        <v>9858</v>
      </c>
      <c r="S44" s="19">
        <v>47621</v>
      </c>
      <c r="T44" s="19">
        <v>52143</v>
      </c>
      <c r="U44" s="24">
        <v>63677</v>
      </c>
      <c r="V44" s="24"/>
      <c r="W44" s="15" t="s">
        <v>696</v>
      </c>
      <c r="X44" s="24">
        <v>63677</v>
      </c>
      <c r="Y44" s="16">
        <v>400.02046573188755</v>
      </c>
      <c r="Z44" s="25">
        <v>159.18435543915223</v>
      </c>
      <c r="AA44" s="19"/>
      <c r="AB44" s="19"/>
      <c r="AC44" s="19"/>
      <c r="AD44" s="19"/>
      <c r="AE44" s="19"/>
      <c r="AG44" s="1" t="s">
        <v>593</v>
      </c>
      <c r="AJ44" s="20">
        <v>35</v>
      </c>
      <c r="AL44" s="1" t="s">
        <v>692</v>
      </c>
      <c r="AM44" s="20">
        <v>13</v>
      </c>
      <c r="AN44" s="18" t="s">
        <v>621</v>
      </c>
      <c r="AO44" s="19">
        <v>7110</v>
      </c>
      <c r="AP44" s="19">
        <v>6997</v>
      </c>
      <c r="AQ44" s="19">
        <v>6997</v>
      </c>
      <c r="AR44" s="19">
        <v>6997</v>
      </c>
    </row>
    <row r="45" spans="2:44" ht="12">
      <c r="B45" s="20">
        <v>38</v>
      </c>
      <c r="D45" s="1" t="s">
        <v>697</v>
      </c>
      <c r="E45" s="21">
        <v>1952</v>
      </c>
      <c r="F45" s="20">
        <v>20</v>
      </c>
      <c r="G45" s="22">
        <v>248.3</v>
      </c>
      <c r="H45" s="23">
        <f t="shared" si="0"/>
        <v>1583.1212243254126</v>
      </c>
      <c r="I45" s="11" t="s">
        <v>621</v>
      </c>
      <c r="K45" s="11" t="s">
        <v>624</v>
      </c>
      <c r="L45" s="11" t="s">
        <v>624</v>
      </c>
      <c r="M45" s="11" t="s">
        <v>624</v>
      </c>
      <c r="N45" s="11" t="s">
        <v>624</v>
      </c>
      <c r="O45" s="11" t="s">
        <v>624</v>
      </c>
      <c r="P45" s="11" t="s">
        <v>624</v>
      </c>
      <c r="Q45" s="19">
        <v>8091</v>
      </c>
      <c r="R45" s="19">
        <v>172106</v>
      </c>
      <c r="S45" s="19">
        <v>262199</v>
      </c>
      <c r="T45" s="19">
        <v>393089</v>
      </c>
      <c r="U45" s="24">
        <v>425257</v>
      </c>
      <c r="V45" s="24"/>
      <c r="W45" s="15" t="s">
        <v>698</v>
      </c>
      <c r="X45" s="24">
        <v>425257</v>
      </c>
      <c r="Y45" s="16">
        <v>248.29197587015847</v>
      </c>
      <c r="Z45" s="25">
        <v>1712.7295334843338</v>
      </c>
      <c r="AA45" s="19"/>
      <c r="AB45" s="19"/>
      <c r="AC45" s="19"/>
      <c r="AD45" s="19"/>
      <c r="AE45" s="19"/>
      <c r="AG45" s="1" t="s">
        <v>593</v>
      </c>
      <c r="AJ45" s="20">
        <v>36</v>
      </c>
      <c r="AL45" s="1" t="s">
        <v>693</v>
      </c>
      <c r="AM45" s="20">
        <v>6</v>
      </c>
      <c r="AN45" s="18" t="s">
        <v>621</v>
      </c>
      <c r="AO45" s="19">
        <v>24610</v>
      </c>
      <c r="AP45" s="19">
        <v>24354</v>
      </c>
      <c r="AQ45" s="19">
        <v>24354</v>
      </c>
      <c r="AR45" s="19">
        <v>25354</v>
      </c>
    </row>
    <row r="46" spans="2:44" ht="12">
      <c r="B46" s="20">
        <v>39</v>
      </c>
      <c r="D46" s="1" t="s">
        <v>699</v>
      </c>
      <c r="E46" s="21">
        <v>1948</v>
      </c>
      <c r="F46" s="20">
        <v>6</v>
      </c>
      <c r="G46" s="22">
        <v>14</v>
      </c>
      <c r="H46" s="23">
        <f t="shared" si="0"/>
        <v>1324.9285714285713</v>
      </c>
      <c r="I46" s="11" t="s">
        <v>621</v>
      </c>
      <c r="K46" s="11" t="s">
        <v>624</v>
      </c>
      <c r="L46" s="11" t="s">
        <v>624</v>
      </c>
      <c r="M46" s="11" t="s">
        <v>624</v>
      </c>
      <c r="N46" s="11" t="s">
        <v>624</v>
      </c>
      <c r="O46" s="11" t="s">
        <v>624</v>
      </c>
      <c r="P46" s="19">
        <v>12357</v>
      </c>
      <c r="Q46" s="19">
        <v>15694</v>
      </c>
      <c r="R46" s="19">
        <v>16707</v>
      </c>
      <c r="S46" s="19">
        <v>15329</v>
      </c>
      <c r="T46" s="19">
        <v>18549</v>
      </c>
      <c r="U46" s="24">
        <v>19520</v>
      </c>
      <c r="V46" s="24"/>
      <c r="W46" s="15" t="s">
        <v>700</v>
      </c>
      <c r="X46" s="24">
        <v>19520</v>
      </c>
      <c r="Y46" s="16">
        <v>15.360350704327587</v>
      </c>
      <c r="Z46" s="25">
        <v>1270.8043179313922</v>
      </c>
      <c r="AA46" s="19"/>
      <c r="AB46" s="19"/>
      <c r="AC46" s="19"/>
      <c r="AD46" s="19"/>
      <c r="AE46" s="19"/>
      <c r="AG46" s="1" t="s">
        <v>593</v>
      </c>
      <c r="AJ46" s="20">
        <v>37</v>
      </c>
      <c r="AL46" s="1" t="s">
        <v>695</v>
      </c>
      <c r="AM46" s="20">
        <v>20</v>
      </c>
      <c r="AN46" s="18" t="s">
        <v>621</v>
      </c>
      <c r="AO46" s="19">
        <v>59482</v>
      </c>
      <c r="AP46" s="19">
        <v>64493</v>
      </c>
      <c r="AQ46" s="19">
        <v>69504</v>
      </c>
      <c r="AR46" s="19">
        <v>74515</v>
      </c>
    </row>
    <row r="47" spans="2:44" ht="12">
      <c r="B47" s="20">
        <v>40</v>
      </c>
      <c r="C47" s="1" t="s">
        <v>619</v>
      </c>
      <c r="D47" s="1" t="s">
        <v>701</v>
      </c>
      <c r="E47" s="21">
        <v>1722</v>
      </c>
      <c r="F47" s="20">
        <v>21</v>
      </c>
      <c r="G47" s="22">
        <v>8.6</v>
      </c>
      <c r="H47" s="23">
        <f t="shared" si="0"/>
        <v>1326.6279069767443</v>
      </c>
      <c r="I47" s="11" t="s">
        <v>621</v>
      </c>
      <c r="K47" s="11" t="s">
        <v>624</v>
      </c>
      <c r="L47" s="11" t="s">
        <v>624</v>
      </c>
      <c r="M47" s="11" t="s">
        <v>624</v>
      </c>
      <c r="N47" s="19">
        <v>3778</v>
      </c>
      <c r="O47" s="19">
        <v>3942</v>
      </c>
      <c r="P47" s="19">
        <v>6735</v>
      </c>
      <c r="Q47" s="19">
        <v>6832</v>
      </c>
      <c r="R47" s="19">
        <v>9069</v>
      </c>
      <c r="S47" s="19">
        <v>9870</v>
      </c>
      <c r="T47" s="19">
        <v>11409</v>
      </c>
      <c r="U47" s="24">
        <v>11998</v>
      </c>
      <c r="V47" s="24"/>
      <c r="W47" s="15" t="s">
        <v>702</v>
      </c>
      <c r="X47" s="24">
        <v>11998</v>
      </c>
      <c r="Y47" s="16">
        <v>8.5449627565842</v>
      </c>
      <c r="Z47" s="25">
        <v>1404.1020823355973</v>
      </c>
      <c r="AA47" s="19"/>
      <c r="AB47" s="19"/>
      <c r="AC47" s="19"/>
      <c r="AD47" s="19"/>
      <c r="AE47" s="19"/>
      <c r="AG47" s="1" t="s">
        <v>593</v>
      </c>
      <c r="AJ47" s="20">
        <v>38</v>
      </c>
      <c r="AL47" s="1" t="s">
        <v>697</v>
      </c>
      <c r="AM47" s="20">
        <v>20</v>
      </c>
      <c r="AN47" s="18" t="s">
        <v>621</v>
      </c>
      <c r="AO47" s="19">
        <v>483559</v>
      </c>
      <c r="AP47" s="19">
        <v>579590</v>
      </c>
      <c r="AQ47" s="19">
        <v>675621</v>
      </c>
      <c r="AR47" s="19">
        <v>771652</v>
      </c>
    </row>
    <row r="48" spans="2:44" ht="12">
      <c r="B48" s="20">
        <v>41</v>
      </c>
      <c r="D48" s="1" t="s">
        <v>703</v>
      </c>
      <c r="E48" s="21">
        <v>1874</v>
      </c>
      <c r="F48" s="20">
        <v>7</v>
      </c>
      <c r="G48" s="22">
        <v>9.3</v>
      </c>
      <c r="H48" s="23">
        <f t="shared" si="0"/>
        <v>2359.892473118279</v>
      </c>
      <c r="I48" s="11" t="s">
        <v>621</v>
      </c>
      <c r="K48" s="19">
        <v>5161</v>
      </c>
      <c r="L48" s="19">
        <v>5864</v>
      </c>
      <c r="M48" s="19">
        <v>6883</v>
      </c>
      <c r="N48" s="19">
        <v>10855</v>
      </c>
      <c r="O48" s="19">
        <v>12095</v>
      </c>
      <c r="P48" s="19">
        <v>13841</v>
      </c>
      <c r="Q48" s="19">
        <v>15110</v>
      </c>
      <c r="R48" s="19">
        <v>14643</v>
      </c>
      <c r="S48" s="19">
        <v>20217</v>
      </c>
      <c r="T48" s="19">
        <v>21947</v>
      </c>
      <c r="U48" s="24">
        <v>23585</v>
      </c>
      <c r="V48" s="24"/>
      <c r="W48" s="15" t="s">
        <v>704</v>
      </c>
      <c r="X48" s="24">
        <v>23585</v>
      </c>
      <c r="Y48" s="25">
        <v>9.334451356531382</v>
      </c>
      <c r="Z48" s="25">
        <v>2526.6616214671694</v>
      </c>
      <c r="AA48" s="19"/>
      <c r="AB48" s="19"/>
      <c r="AC48" s="19"/>
      <c r="AD48" s="19"/>
      <c r="AE48" s="19"/>
      <c r="AG48" s="1" t="s">
        <v>593</v>
      </c>
      <c r="AJ48" s="20">
        <v>39</v>
      </c>
      <c r="AL48" s="1" t="s">
        <v>699</v>
      </c>
      <c r="AM48" s="20">
        <v>6</v>
      </c>
      <c r="AN48" s="18" t="s">
        <v>621</v>
      </c>
      <c r="AO48" s="19">
        <v>18897</v>
      </c>
      <c r="AP48" s="19">
        <v>19143</v>
      </c>
      <c r="AQ48" s="19">
        <v>19389</v>
      </c>
      <c r="AR48" s="19">
        <v>19635</v>
      </c>
    </row>
    <row r="49" spans="2:44" ht="12">
      <c r="B49" s="20">
        <v>0</v>
      </c>
      <c r="D49" s="1" t="s">
        <v>623</v>
      </c>
      <c r="E49" s="21">
        <v>1874</v>
      </c>
      <c r="F49" s="18" t="s">
        <v>624</v>
      </c>
      <c r="G49" s="26" t="s">
        <v>624</v>
      </c>
      <c r="H49" s="27" t="s">
        <v>624</v>
      </c>
      <c r="I49" s="19">
        <f>-1910</f>
        <v>-1910</v>
      </c>
      <c r="K49" s="19">
        <v>9715</v>
      </c>
      <c r="L49" s="11" t="s">
        <v>686</v>
      </c>
      <c r="M49" s="11" t="s">
        <v>686</v>
      </c>
      <c r="N49" s="11" t="s">
        <v>686</v>
      </c>
      <c r="O49" s="11" t="s">
        <v>686</v>
      </c>
      <c r="P49" s="11" t="s">
        <v>686</v>
      </c>
      <c r="Q49" s="11" t="s">
        <v>686</v>
      </c>
      <c r="R49" s="11" t="s">
        <v>686</v>
      </c>
      <c r="S49" s="11" t="s">
        <v>686</v>
      </c>
      <c r="T49" s="11" t="s">
        <v>686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G49" s="18" t="s">
        <v>593</v>
      </c>
      <c r="AJ49" s="20">
        <v>40</v>
      </c>
      <c r="AK49" s="18" t="s">
        <v>619</v>
      </c>
      <c r="AL49" s="18" t="s">
        <v>701</v>
      </c>
      <c r="AM49" s="20">
        <v>21</v>
      </c>
      <c r="AN49" s="18" t="s">
        <v>621</v>
      </c>
      <c r="AO49" s="19">
        <v>12564</v>
      </c>
      <c r="AP49" s="19">
        <v>13221</v>
      </c>
      <c r="AQ49" s="19">
        <v>13878</v>
      </c>
      <c r="AR49" s="19">
        <v>14535</v>
      </c>
    </row>
    <row r="50" spans="2:44" ht="12">
      <c r="B50" s="20">
        <v>0</v>
      </c>
      <c r="D50" s="1" t="s">
        <v>627</v>
      </c>
      <c r="E50" s="21">
        <v>1921</v>
      </c>
      <c r="F50" s="18" t="s">
        <v>624</v>
      </c>
      <c r="G50" s="26" t="s">
        <v>624</v>
      </c>
      <c r="H50" s="27" t="s">
        <v>624</v>
      </c>
      <c r="I50" s="19">
        <f>-1962</f>
        <v>-1962</v>
      </c>
      <c r="K50" s="11" t="s">
        <v>624</v>
      </c>
      <c r="L50" s="11" t="s">
        <v>624</v>
      </c>
      <c r="M50" s="11" t="s">
        <v>624</v>
      </c>
      <c r="N50" s="19">
        <v>7857</v>
      </c>
      <c r="O50" s="19">
        <v>8038</v>
      </c>
      <c r="P50" s="19">
        <v>10434</v>
      </c>
      <c r="Q50" s="19">
        <v>22035</v>
      </c>
      <c r="R50" s="11" t="s">
        <v>705</v>
      </c>
      <c r="S50" s="11" t="s">
        <v>705</v>
      </c>
      <c r="T50" s="11" t="s">
        <v>705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G50" s="18" t="s">
        <v>593</v>
      </c>
      <c r="AJ50" s="20">
        <v>41</v>
      </c>
      <c r="AL50" s="18" t="s">
        <v>703</v>
      </c>
      <c r="AM50" s="20">
        <v>7</v>
      </c>
      <c r="AN50" s="18" t="s">
        <v>621</v>
      </c>
      <c r="AO50" s="19">
        <v>24113</v>
      </c>
      <c r="AP50" s="19">
        <v>26234</v>
      </c>
      <c r="AQ50" s="19">
        <v>28355</v>
      </c>
      <c r="AR50" s="19">
        <v>30476</v>
      </c>
    </row>
    <row r="51" spans="2:44" ht="12">
      <c r="B51" s="6" t="s">
        <v>706</v>
      </c>
      <c r="AG51" s="1" t="s">
        <v>593</v>
      </c>
      <c r="AJ51" s="20">
        <v>42</v>
      </c>
      <c r="AL51" s="1" t="s">
        <v>707</v>
      </c>
      <c r="AM51" s="20">
        <v>22</v>
      </c>
      <c r="AN51" s="18" t="s">
        <v>708</v>
      </c>
      <c r="AO51" s="19">
        <v>32405</v>
      </c>
      <c r="AP51" s="19">
        <v>32577</v>
      </c>
      <c r="AQ51" s="19">
        <v>32749</v>
      </c>
      <c r="AR51" s="19">
        <v>32921</v>
      </c>
    </row>
    <row r="52" spans="2:44" ht="12">
      <c r="B52" s="20">
        <v>42</v>
      </c>
      <c r="D52" s="1" t="s">
        <v>707</v>
      </c>
      <c r="E52" s="21">
        <v>1634</v>
      </c>
      <c r="F52" s="20">
        <v>22</v>
      </c>
      <c r="G52" s="22">
        <v>454.6</v>
      </c>
      <c r="H52" s="23">
        <f aca="true" t="shared" si="1" ref="H52:H115">T52/G52</f>
        <v>69.73823141223053</v>
      </c>
      <c r="I52" s="11" t="s">
        <v>708</v>
      </c>
      <c r="K52" s="19">
        <v>32570</v>
      </c>
      <c r="L52" s="19">
        <v>36650</v>
      </c>
      <c r="M52" s="19">
        <v>34795</v>
      </c>
      <c r="N52" s="19">
        <v>35854</v>
      </c>
      <c r="O52" s="19">
        <v>33030</v>
      </c>
      <c r="P52" s="19">
        <v>33832</v>
      </c>
      <c r="Q52" s="19">
        <v>30635</v>
      </c>
      <c r="R52" s="19">
        <v>29004</v>
      </c>
      <c r="S52" s="19">
        <v>31268</v>
      </c>
      <c r="T52" s="19">
        <v>31703</v>
      </c>
      <c r="U52" s="24">
        <v>38305</v>
      </c>
      <c r="V52" s="24"/>
      <c r="W52" s="15" t="s">
        <v>709</v>
      </c>
      <c r="X52" s="24">
        <v>38305</v>
      </c>
      <c r="Y52" s="25">
        <v>455.2442880044232</v>
      </c>
      <c r="Z52" s="25">
        <v>84.14163781804073</v>
      </c>
      <c r="AA52" s="19"/>
      <c r="AB52" s="19"/>
      <c r="AC52" s="19"/>
      <c r="AD52" s="19"/>
      <c r="AE52" s="19"/>
      <c r="AG52" s="1" t="s">
        <v>593</v>
      </c>
      <c r="AJ52" s="20">
        <v>43</v>
      </c>
      <c r="AL52" s="1" t="s">
        <v>710</v>
      </c>
      <c r="AM52" s="20">
        <v>10</v>
      </c>
      <c r="AN52" s="18" t="s">
        <v>708</v>
      </c>
      <c r="AO52" s="19">
        <v>79081</v>
      </c>
      <c r="AP52" s="19">
        <v>90148</v>
      </c>
      <c r="AQ52" s="19">
        <v>101215</v>
      </c>
      <c r="AR52" s="19">
        <v>112282</v>
      </c>
    </row>
    <row r="53" spans="2:44" ht="12">
      <c r="B53" s="20">
        <v>43</v>
      </c>
      <c r="D53" s="1" t="s">
        <v>710</v>
      </c>
      <c r="E53" s="21">
        <v>1744</v>
      </c>
      <c r="F53" s="20">
        <v>10</v>
      </c>
      <c r="G53" s="22">
        <v>722.8</v>
      </c>
      <c r="H53" s="23">
        <f t="shared" si="1"/>
        <v>94.31654676258994</v>
      </c>
      <c r="I53" s="11" t="s">
        <v>708</v>
      </c>
      <c r="K53" s="19">
        <v>28473</v>
      </c>
      <c r="L53" s="19">
        <v>29871</v>
      </c>
      <c r="M53" s="19">
        <v>26005</v>
      </c>
      <c r="N53" s="19">
        <v>26981</v>
      </c>
      <c r="O53" s="19">
        <v>24652</v>
      </c>
      <c r="P53" s="19">
        <v>26662</v>
      </c>
      <c r="Q53" s="19">
        <v>30969</v>
      </c>
      <c r="R53" s="19">
        <v>37780</v>
      </c>
      <c r="S53" s="19">
        <v>55783</v>
      </c>
      <c r="T53" s="19">
        <v>68172</v>
      </c>
      <c r="U53" s="24">
        <v>79236</v>
      </c>
      <c r="V53" s="24"/>
      <c r="W53" s="15" t="s">
        <v>711</v>
      </c>
      <c r="X53" s="24">
        <v>79236</v>
      </c>
      <c r="Y53" s="25">
        <v>722.6068808040809</v>
      </c>
      <c r="Z53" s="25">
        <v>109.65298297717582</v>
      </c>
      <c r="AA53" s="19"/>
      <c r="AB53" s="19"/>
      <c r="AC53" s="19"/>
      <c r="AD53" s="19"/>
      <c r="AE53" s="19"/>
      <c r="AG53" s="1" t="s">
        <v>593</v>
      </c>
      <c r="AJ53" s="20">
        <v>44</v>
      </c>
      <c r="AL53" s="1" t="s">
        <v>712</v>
      </c>
      <c r="AM53" s="20">
        <v>5</v>
      </c>
      <c r="AN53" s="18" t="s">
        <v>708</v>
      </c>
      <c r="AO53" s="19">
        <v>12482</v>
      </c>
      <c r="AP53" s="19">
        <v>12107</v>
      </c>
      <c r="AQ53" s="19">
        <v>12107</v>
      </c>
      <c r="AR53" s="19">
        <v>12107</v>
      </c>
    </row>
    <row r="54" spans="2:44" ht="12">
      <c r="B54" s="20">
        <v>44</v>
      </c>
      <c r="D54" s="1" t="s">
        <v>712</v>
      </c>
      <c r="E54" s="21">
        <v>1822</v>
      </c>
      <c r="F54" s="20">
        <v>5</v>
      </c>
      <c r="G54" s="22">
        <v>445.9</v>
      </c>
      <c r="H54" s="23">
        <f t="shared" si="1"/>
        <v>29.084996636017046</v>
      </c>
      <c r="I54" s="11" t="s">
        <v>708</v>
      </c>
      <c r="K54" s="19">
        <v>16330</v>
      </c>
      <c r="L54" s="19">
        <v>14173</v>
      </c>
      <c r="M54" s="19">
        <v>15332</v>
      </c>
      <c r="N54" s="19">
        <v>20188</v>
      </c>
      <c r="O54" s="19">
        <v>22688</v>
      </c>
      <c r="P54" s="19">
        <v>23139</v>
      </c>
      <c r="Q54" s="19">
        <v>12128</v>
      </c>
      <c r="R54" s="19">
        <v>12461</v>
      </c>
      <c r="S54" s="19">
        <v>14333</v>
      </c>
      <c r="T54" s="19">
        <v>12969</v>
      </c>
      <c r="U54" s="24">
        <v>12926</v>
      </c>
      <c r="V54" s="24"/>
      <c r="W54" s="15" t="s">
        <v>713</v>
      </c>
      <c r="X54" s="24">
        <v>12926</v>
      </c>
      <c r="Y54" s="25">
        <v>444.62629170482643</v>
      </c>
      <c r="Z54" s="25">
        <v>29.07160516855168</v>
      </c>
      <c r="AA54" s="19"/>
      <c r="AB54" s="19"/>
      <c r="AC54" s="19"/>
      <c r="AD54" s="19"/>
      <c r="AE54" s="19"/>
      <c r="AG54" s="1" t="s">
        <v>593</v>
      </c>
      <c r="AJ54" s="20">
        <v>45</v>
      </c>
      <c r="AL54" s="1" t="s">
        <v>714</v>
      </c>
      <c r="AM54" s="20">
        <v>14</v>
      </c>
      <c r="AN54" s="18" t="s">
        <v>708</v>
      </c>
      <c r="AO54" s="19">
        <v>9488</v>
      </c>
      <c r="AP54" s="19">
        <v>10059</v>
      </c>
      <c r="AQ54" s="19">
        <v>10630</v>
      </c>
      <c r="AR54" s="19">
        <v>11201</v>
      </c>
    </row>
    <row r="55" spans="2:44" ht="12">
      <c r="B55" s="20">
        <v>45</v>
      </c>
      <c r="D55" s="1" t="s">
        <v>714</v>
      </c>
      <c r="E55" s="21">
        <v>1735</v>
      </c>
      <c r="F55" s="20">
        <v>14</v>
      </c>
      <c r="G55" s="22">
        <v>356.8</v>
      </c>
      <c r="H55" s="23">
        <f t="shared" si="1"/>
        <v>24.627242152466366</v>
      </c>
      <c r="I55" s="11" t="s">
        <v>708</v>
      </c>
      <c r="K55" s="19">
        <v>9037</v>
      </c>
      <c r="L55" s="19">
        <v>8720</v>
      </c>
      <c r="M55" s="19">
        <v>9800</v>
      </c>
      <c r="N55" s="19">
        <v>8979</v>
      </c>
      <c r="O55" s="19">
        <v>8495</v>
      </c>
      <c r="P55" s="19">
        <v>7908</v>
      </c>
      <c r="Q55" s="19">
        <v>7815</v>
      </c>
      <c r="R55" s="19">
        <v>7592</v>
      </c>
      <c r="S55" s="19">
        <v>8405</v>
      </c>
      <c r="T55" s="19">
        <v>8787</v>
      </c>
      <c r="U55" s="24">
        <v>11400</v>
      </c>
      <c r="V55" s="24"/>
      <c r="W55" s="15" t="s">
        <v>715</v>
      </c>
      <c r="X55" s="24">
        <v>11400</v>
      </c>
      <c r="Y55" s="25">
        <v>356.8008307374397</v>
      </c>
      <c r="Z55" s="25">
        <v>31.95059825516202</v>
      </c>
      <c r="AA55" s="19"/>
      <c r="AB55" s="19"/>
      <c r="AC55" s="19"/>
      <c r="AD55" s="19"/>
      <c r="AE55" s="19"/>
      <c r="AG55" s="1" t="s">
        <v>593</v>
      </c>
      <c r="AJ55" s="20">
        <v>46</v>
      </c>
      <c r="AL55" s="1" t="s">
        <v>716</v>
      </c>
      <c r="AM55" s="20">
        <v>11</v>
      </c>
      <c r="AN55" s="18" t="s">
        <v>708</v>
      </c>
      <c r="AO55" s="19">
        <v>29100</v>
      </c>
      <c r="AP55" s="19">
        <v>29713</v>
      </c>
      <c r="AQ55" s="19">
        <v>30326</v>
      </c>
      <c r="AR55" s="19">
        <v>30939</v>
      </c>
    </row>
    <row r="56" spans="2:44" ht="12">
      <c r="B56" s="20">
        <v>46</v>
      </c>
      <c r="D56" s="1" t="s">
        <v>716</v>
      </c>
      <c r="E56" s="21">
        <v>1761</v>
      </c>
      <c r="F56" s="20">
        <v>11</v>
      </c>
      <c r="G56" s="22">
        <v>475.3</v>
      </c>
      <c r="H56" s="23">
        <f t="shared" si="1"/>
        <v>60.12623606143488</v>
      </c>
      <c r="I56" s="11" t="s">
        <v>708</v>
      </c>
      <c r="K56" s="19">
        <v>17864</v>
      </c>
      <c r="L56" s="19">
        <v>18932</v>
      </c>
      <c r="M56" s="19">
        <v>19771</v>
      </c>
      <c r="N56" s="19">
        <v>19020</v>
      </c>
      <c r="O56" s="19">
        <v>20273</v>
      </c>
      <c r="P56" s="19">
        <v>20332</v>
      </c>
      <c r="Q56" s="19">
        <v>22953</v>
      </c>
      <c r="R56" s="19">
        <v>26072</v>
      </c>
      <c r="S56" s="19">
        <v>29122</v>
      </c>
      <c r="T56" s="19">
        <v>28578</v>
      </c>
      <c r="U56" s="24">
        <v>31894</v>
      </c>
      <c r="V56" s="24"/>
      <c r="W56" s="15" t="s">
        <v>717</v>
      </c>
      <c r="X56" s="24">
        <v>31894</v>
      </c>
      <c r="Y56" s="25">
        <v>475.1751923174934</v>
      </c>
      <c r="Z56" s="25">
        <v>67.12050737423532</v>
      </c>
      <c r="AA56" s="19"/>
      <c r="AB56" s="19"/>
      <c r="AC56" s="19"/>
      <c r="AD56" s="19"/>
      <c r="AE56" s="19"/>
      <c r="AG56" s="1" t="s">
        <v>593</v>
      </c>
      <c r="AJ56" s="19">
        <v>47</v>
      </c>
      <c r="AL56" s="1" t="s">
        <v>718</v>
      </c>
      <c r="AM56" s="19">
        <v>11</v>
      </c>
      <c r="AN56" s="18" t="s">
        <v>708</v>
      </c>
      <c r="AO56" s="19">
        <v>13007</v>
      </c>
      <c r="AP56" s="19">
        <v>13542</v>
      </c>
      <c r="AQ56" s="19">
        <v>14077</v>
      </c>
      <c r="AR56" s="19">
        <v>14612</v>
      </c>
    </row>
    <row r="57" spans="2:44" ht="12">
      <c r="B57" s="19">
        <v>47</v>
      </c>
      <c r="D57" s="1" t="s">
        <v>718</v>
      </c>
      <c r="E57" s="21">
        <v>1845</v>
      </c>
      <c r="F57" s="20">
        <v>11</v>
      </c>
      <c r="G57" s="22">
        <v>333.7</v>
      </c>
      <c r="H57" s="23">
        <f t="shared" si="1"/>
        <v>36.853461192688044</v>
      </c>
      <c r="I57" s="11" t="s">
        <v>708</v>
      </c>
      <c r="K57" s="19">
        <v>9662</v>
      </c>
      <c r="L57" s="19">
        <v>8904</v>
      </c>
      <c r="M57" s="19">
        <v>9255</v>
      </c>
      <c r="N57" s="19">
        <v>8402</v>
      </c>
      <c r="O57" s="19">
        <v>9020</v>
      </c>
      <c r="P57" s="19">
        <v>8764</v>
      </c>
      <c r="Q57" s="19">
        <v>9148</v>
      </c>
      <c r="R57" s="19">
        <v>9784</v>
      </c>
      <c r="S57" s="19">
        <v>11971</v>
      </c>
      <c r="T57" s="19">
        <v>12298</v>
      </c>
      <c r="U57" s="24">
        <v>13705</v>
      </c>
      <c r="V57" s="24"/>
      <c r="W57" s="15" t="s">
        <v>719</v>
      </c>
      <c r="X57" s="24">
        <v>13705</v>
      </c>
      <c r="Y57" s="25">
        <v>333.6860958429151</v>
      </c>
      <c r="Z57" s="25">
        <v>41.07153450724455</v>
      </c>
      <c r="AA57" s="19"/>
      <c r="AB57" s="19"/>
      <c r="AC57" s="19"/>
      <c r="AD57" s="19"/>
      <c r="AE57" s="19"/>
      <c r="AG57" s="1" t="s">
        <v>593</v>
      </c>
      <c r="AJ57" s="20">
        <v>48</v>
      </c>
      <c r="AK57" s="1" t="s">
        <v>619</v>
      </c>
      <c r="AL57" s="1" t="s">
        <v>720</v>
      </c>
      <c r="AM57" s="20">
        <v>8</v>
      </c>
      <c r="AN57" s="18" t="s">
        <v>708</v>
      </c>
      <c r="AO57" s="19">
        <v>179933</v>
      </c>
      <c r="AP57" s="19">
        <v>183017</v>
      </c>
      <c r="AQ57" s="19">
        <v>186101</v>
      </c>
      <c r="AR57" s="19">
        <v>189185</v>
      </c>
    </row>
    <row r="58" spans="2:44" ht="12">
      <c r="B58" s="20">
        <v>48</v>
      </c>
      <c r="C58" s="1" t="s">
        <v>619</v>
      </c>
      <c r="D58" s="1" t="s">
        <v>720</v>
      </c>
      <c r="E58" s="21">
        <v>1847</v>
      </c>
      <c r="F58" s="20">
        <v>8</v>
      </c>
      <c r="G58" s="22">
        <v>25.9</v>
      </c>
      <c r="H58" s="23">
        <f t="shared" si="1"/>
        <v>6598.339768339769</v>
      </c>
      <c r="I58" s="11" t="s">
        <v>708</v>
      </c>
      <c r="K58" s="19">
        <v>6430</v>
      </c>
      <c r="L58" s="19">
        <v>10231</v>
      </c>
      <c r="M58" s="19">
        <v>16040</v>
      </c>
      <c r="N58" s="19">
        <v>26615</v>
      </c>
      <c r="O58" s="19">
        <v>57040</v>
      </c>
      <c r="P58" s="19">
        <v>135449</v>
      </c>
      <c r="Q58" s="19">
        <v>163401</v>
      </c>
      <c r="R58" s="19">
        <v>174284</v>
      </c>
      <c r="S58" s="19">
        <v>152599</v>
      </c>
      <c r="T58" s="19">
        <v>170897</v>
      </c>
      <c r="U58" s="24">
        <v>189453</v>
      </c>
      <c r="V58" s="24"/>
      <c r="W58" s="15" t="s">
        <v>466</v>
      </c>
      <c r="X58" s="24">
        <v>189453</v>
      </c>
      <c r="Y58" s="25">
        <v>25.869895536195536</v>
      </c>
      <c r="Z58" s="25">
        <v>7323.299768834754</v>
      </c>
      <c r="AA58" s="19"/>
      <c r="AB58" s="19"/>
      <c r="AC58" s="19"/>
      <c r="AD58" s="19"/>
      <c r="AE58" s="19"/>
      <c r="AG58" s="1" t="s">
        <v>593</v>
      </c>
      <c r="AJ58" s="20">
        <v>49</v>
      </c>
      <c r="AL58" s="1" t="s">
        <v>467</v>
      </c>
      <c r="AM58" s="20">
        <v>6</v>
      </c>
      <c r="AN58" s="18" t="s">
        <v>708</v>
      </c>
      <c r="AO58" s="19">
        <v>58143</v>
      </c>
      <c r="AP58" s="19">
        <v>61058</v>
      </c>
      <c r="AQ58" s="19">
        <v>63973</v>
      </c>
      <c r="AR58" s="19">
        <v>66888</v>
      </c>
    </row>
    <row r="59" spans="2:44" ht="12">
      <c r="B59" s="20">
        <v>49</v>
      </c>
      <c r="D59" s="1" t="s">
        <v>467</v>
      </c>
      <c r="E59" s="21">
        <v>1738</v>
      </c>
      <c r="F59" s="20">
        <v>6</v>
      </c>
      <c r="G59" s="22">
        <v>971.7</v>
      </c>
      <c r="H59" s="23">
        <f t="shared" si="1"/>
        <v>56.26942471956365</v>
      </c>
      <c r="I59" s="11" t="s">
        <v>708</v>
      </c>
      <c r="K59" s="19">
        <v>32370</v>
      </c>
      <c r="L59" s="19">
        <v>32445</v>
      </c>
      <c r="M59" s="19">
        <v>34671</v>
      </c>
      <c r="N59" s="19">
        <v>38163</v>
      </c>
      <c r="O59" s="19">
        <v>42772</v>
      </c>
      <c r="P59" s="19">
        <v>34154</v>
      </c>
      <c r="Q59" s="19">
        <v>37363</v>
      </c>
      <c r="R59" s="19">
        <v>44220</v>
      </c>
      <c r="S59" s="19">
        <v>53732</v>
      </c>
      <c r="T59" s="19">
        <v>54677</v>
      </c>
      <c r="U59" s="24">
        <v>65615</v>
      </c>
      <c r="V59" s="24"/>
      <c r="W59" s="15" t="s">
        <v>468</v>
      </c>
      <c r="X59" s="24">
        <v>65615</v>
      </c>
      <c r="Y59" s="25">
        <v>970.3643738889909</v>
      </c>
      <c r="Z59" s="25">
        <v>67.61892930696806</v>
      </c>
      <c r="AA59" s="19"/>
      <c r="AB59" s="19"/>
      <c r="AC59" s="19"/>
      <c r="AD59" s="19"/>
      <c r="AE59" s="19"/>
      <c r="AG59" s="1" t="s">
        <v>593</v>
      </c>
      <c r="AJ59" s="20">
        <v>50</v>
      </c>
      <c r="AL59" s="1" t="s">
        <v>469</v>
      </c>
      <c r="AM59" s="20">
        <v>6</v>
      </c>
      <c r="AN59" s="18" t="s">
        <v>708</v>
      </c>
      <c r="AO59" s="19">
        <v>4501</v>
      </c>
      <c r="AP59" s="19">
        <v>4498</v>
      </c>
      <c r="AQ59" s="19">
        <v>4498</v>
      </c>
      <c r="AR59" s="19">
        <v>4498</v>
      </c>
    </row>
    <row r="60" spans="2:44" ht="12">
      <c r="B60" s="20">
        <v>50</v>
      </c>
      <c r="D60" s="1" t="s">
        <v>469</v>
      </c>
      <c r="E60" s="21">
        <v>1791</v>
      </c>
      <c r="F60" s="20">
        <v>6</v>
      </c>
      <c r="G60" s="22">
        <v>531.9</v>
      </c>
      <c r="H60" s="23">
        <f t="shared" si="1"/>
        <v>9.02237262643354</v>
      </c>
      <c r="I60" s="11" t="s">
        <v>708</v>
      </c>
      <c r="K60" s="19">
        <v>5595</v>
      </c>
      <c r="L60" s="19">
        <v>6538</v>
      </c>
      <c r="M60" s="19">
        <v>6389</v>
      </c>
      <c r="N60" s="19">
        <v>8137</v>
      </c>
      <c r="O60" s="19">
        <v>7191</v>
      </c>
      <c r="P60" s="19">
        <v>6296</v>
      </c>
      <c r="Q60" s="19">
        <v>5335</v>
      </c>
      <c r="R60" s="19">
        <v>5192</v>
      </c>
      <c r="S60" s="19">
        <v>5860</v>
      </c>
      <c r="T60" s="19">
        <v>4799</v>
      </c>
      <c r="U60" s="24">
        <v>5048</v>
      </c>
      <c r="V60" s="24"/>
      <c r="W60" s="15" t="s">
        <v>470</v>
      </c>
      <c r="X60" s="24">
        <v>5048</v>
      </c>
      <c r="Y60" s="25">
        <v>531.8628873956172</v>
      </c>
      <c r="Z60" s="25">
        <v>9.491167967591487</v>
      </c>
      <c r="AA60" s="19"/>
      <c r="AB60" s="19"/>
      <c r="AC60" s="19"/>
      <c r="AD60" s="19"/>
      <c r="AE60" s="19"/>
      <c r="AG60" s="1" t="s">
        <v>593</v>
      </c>
      <c r="AJ60" s="20">
        <v>51</v>
      </c>
      <c r="AL60" s="1" t="s">
        <v>625</v>
      </c>
      <c r="AM60" s="20">
        <v>11</v>
      </c>
      <c r="AN60" s="18" t="s">
        <v>708</v>
      </c>
      <c r="AO60" s="19">
        <v>55016</v>
      </c>
      <c r="AP60" s="19">
        <v>63078</v>
      </c>
      <c r="AQ60" s="19">
        <v>71140</v>
      </c>
      <c r="AR60" s="19">
        <v>79202</v>
      </c>
    </row>
    <row r="61" spans="2:44" ht="12">
      <c r="B61" s="20">
        <v>51</v>
      </c>
      <c r="D61" s="1" t="s">
        <v>625</v>
      </c>
      <c r="E61" s="21">
        <v>1754</v>
      </c>
      <c r="F61" s="20">
        <v>11</v>
      </c>
      <c r="G61" s="22">
        <v>754.8</v>
      </c>
      <c r="H61" s="23">
        <f t="shared" si="1"/>
        <v>60.349761526232115</v>
      </c>
      <c r="I61" s="11" t="s">
        <v>708</v>
      </c>
      <c r="K61" s="19">
        <v>30356</v>
      </c>
      <c r="L61" s="19">
        <v>29549</v>
      </c>
      <c r="M61" s="19">
        <v>30669</v>
      </c>
      <c r="N61" s="19">
        <v>29091</v>
      </c>
      <c r="O61" s="19">
        <v>29687</v>
      </c>
      <c r="P61" s="19">
        <v>29627</v>
      </c>
      <c r="Q61" s="19">
        <v>31028</v>
      </c>
      <c r="R61" s="19">
        <v>26728</v>
      </c>
      <c r="S61" s="19">
        <v>34927</v>
      </c>
      <c r="T61" s="19">
        <v>45552</v>
      </c>
      <c r="U61" s="24">
        <v>60371</v>
      </c>
      <c r="V61" s="24"/>
      <c r="W61" s="15" t="s">
        <v>471</v>
      </c>
      <c r="X61" s="24">
        <v>60371</v>
      </c>
      <c r="Y61" s="25">
        <v>754.5011899669033</v>
      </c>
      <c r="Z61" s="25">
        <v>80.01445299595646</v>
      </c>
      <c r="AA61" s="19"/>
      <c r="AB61" s="19"/>
      <c r="AC61" s="19"/>
      <c r="AD61" s="19"/>
      <c r="AE61" s="19"/>
      <c r="AG61" s="1" t="s">
        <v>593</v>
      </c>
      <c r="AJ61" s="20">
        <v>52</v>
      </c>
      <c r="AL61" s="1" t="s">
        <v>472</v>
      </c>
      <c r="AM61" s="20">
        <v>3</v>
      </c>
      <c r="AN61" s="18" t="s">
        <v>708</v>
      </c>
      <c r="AO61" s="19">
        <v>6602</v>
      </c>
      <c r="AP61" s="19">
        <v>6506</v>
      </c>
      <c r="AQ61" s="19">
        <v>6506</v>
      </c>
      <c r="AR61" s="19">
        <v>6506</v>
      </c>
    </row>
    <row r="62" spans="2:44" ht="12">
      <c r="B62" s="20">
        <v>52</v>
      </c>
      <c r="D62" s="1" t="s">
        <v>472</v>
      </c>
      <c r="E62" s="21">
        <v>1861</v>
      </c>
      <c r="F62" s="20">
        <v>3</v>
      </c>
      <c r="G62" s="22">
        <v>358.7</v>
      </c>
      <c r="H62" s="23">
        <f t="shared" si="1"/>
        <v>18.160022302759966</v>
      </c>
      <c r="I62" s="11" t="s">
        <v>708</v>
      </c>
      <c r="K62" s="19">
        <v>5497</v>
      </c>
      <c r="L62" s="19">
        <v>5154</v>
      </c>
      <c r="M62" s="19">
        <v>5593</v>
      </c>
      <c r="N62" s="19">
        <v>6031</v>
      </c>
      <c r="O62" s="19">
        <v>6731</v>
      </c>
      <c r="P62" s="19">
        <v>6436</v>
      </c>
      <c r="Q62" s="19">
        <v>5982</v>
      </c>
      <c r="R62" s="19">
        <v>5423</v>
      </c>
      <c r="S62" s="19">
        <v>6349</v>
      </c>
      <c r="T62" s="19">
        <v>6514</v>
      </c>
      <c r="U62" s="24">
        <v>6871</v>
      </c>
      <c r="V62" s="24"/>
      <c r="W62" s="15" t="s">
        <v>473</v>
      </c>
      <c r="X62" s="24">
        <v>6871</v>
      </c>
      <c r="Y62" s="25">
        <v>358.6684961474725</v>
      </c>
      <c r="Z62" s="25">
        <v>19.15696548150377</v>
      </c>
      <c r="AA62" s="19"/>
      <c r="AB62" s="19"/>
      <c r="AC62" s="19"/>
      <c r="AD62" s="19"/>
      <c r="AE62" s="19"/>
      <c r="AG62" s="18" t="s">
        <v>593</v>
      </c>
      <c r="AJ62" s="20">
        <v>53</v>
      </c>
      <c r="AL62" s="1" t="s">
        <v>474</v>
      </c>
      <c r="AM62" s="20">
        <v>5</v>
      </c>
      <c r="AN62" s="18" t="s">
        <v>708</v>
      </c>
      <c r="AO62" s="19">
        <v>26474</v>
      </c>
      <c r="AP62" s="19">
        <v>27075</v>
      </c>
      <c r="AQ62" s="19">
        <v>27676</v>
      </c>
      <c r="AR62" s="19">
        <v>28277</v>
      </c>
    </row>
    <row r="63" spans="2:44" ht="12">
      <c r="B63" s="20">
        <v>53</v>
      </c>
      <c r="D63" s="1" t="s">
        <v>474</v>
      </c>
      <c r="E63" s="21">
        <v>1770</v>
      </c>
      <c r="F63" s="20">
        <v>5</v>
      </c>
      <c r="G63" s="22">
        <v>542.7</v>
      </c>
      <c r="H63" s="23">
        <f t="shared" si="1"/>
        <v>46.05122535470794</v>
      </c>
      <c r="I63" s="11" t="s">
        <v>708</v>
      </c>
      <c r="K63" s="19">
        <v>17161</v>
      </c>
      <c r="L63" s="19">
        <v>17727</v>
      </c>
      <c r="M63" s="19">
        <v>16557</v>
      </c>
      <c r="N63" s="19">
        <v>15457</v>
      </c>
      <c r="O63" s="19">
        <v>16447</v>
      </c>
      <c r="P63" s="19">
        <v>15766</v>
      </c>
      <c r="Q63" s="19">
        <v>16715</v>
      </c>
      <c r="R63" s="19">
        <v>18193</v>
      </c>
      <c r="S63" s="19">
        <v>23270</v>
      </c>
      <c r="T63" s="19">
        <v>24992</v>
      </c>
      <c r="U63" s="24">
        <v>30496</v>
      </c>
      <c r="V63" s="24"/>
      <c r="W63" s="15" t="s">
        <v>475</v>
      </c>
      <c r="X63" s="24">
        <v>30496</v>
      </c>
      <c r="Y63" s="25">
        <v>542.6571864425626</v>
      </c>
      <c r="Z63" s="25">
        <v>56.197541950783396</v>
      </c>
      <c r="AA63" s="19"/>
      <c r="AB63" s="19"/>
      <c r="AC63" s="19"/>
      <c r="AD63" s="19"/>
      <c r="AE63" s="19"/>
      <c r="AG63" s="1" t="s">
        <v>593</v>
      </c>
      <c r="AJ63" s="20">
        <v>54</v>
      </c>
      <c r="AL63" s="1" t="s">
        <v>476</v>
      </c>
      <c r="AM63" s="20">
        <v>13</v>
      </c>
      <c r="AN63" s="18" t="s">
        <v>708</v>
      </c>
      <c r="AO63" s="19">
        <v>16268</v>
      </c>
      <c r="AP63" s="19">
        <v>16706</v>
      </c>
      <c r="AQ63" s="19">
        <v>17144</v>
      </c>
      <c r="AR63" s="19">
        <v>17582</v>
      </c>
    </row>
    <row r="64" spans="2:44" ht="12">
      <c r="B64" s="20">
        <v>54</v>
      </c>
      <c r="D64" s="1" t="s">
        <v>476</v>
      </c>
      <c r="E64" s="21">
        <v>1720</v>
      </c>
      <c r="F64" s="20">
        <v>13</v>
      </c>
      <c r="G64" s="22">
        <v>566.2</v>
      </c>
      <c r="H64" s="23">
        <f t="shared" si="1"/>
        <v>28.235605793006002</v>
      </c>
      <c r="I64" s="11" t="s">
        <v>708</v>
      </c>
      <c r="K64" s="19">
        <v>18217</v>
      </c>
      <c r="L64" s="19">
        <v>19244</v>
      </c>
      <c r="M64" s="19">
        <v>21025</v>
      </c>
      <c r="N64" s="19">
        <v>20486</v>
      </c>
      <c r="O64" s="19">
        <v>19575</v>
      </c>
      <c r="P64" s="19">
        <v>20136</v>
      </c>
      <c r="Q64" s="19">
        <v>17779</v>
      </c>
      <c r="R64" s="19">
        <v>16172</v>
      </c>
      <c r="S64" s="19">
        <v>15632</v>
      </c>
      <c r="T64" s="19">
        <v>15987</v>
      </c>
      <c r="U64" s="24">
        <v>18419</v>
      </c>
      <c r="V64" s="24"/>
      <c r="W64" s="15" t="s">
        <v>477</v>
      </c>
      <c r="X64" s="24">
        <v>18419</v>
      </c>
      <c r="Y64" s="25">
        <v>566.1400141622278</v>
      </c>
      <c r="Z64" s="25">
        <v>32.53435464591984</v>
      </c>
      <c r="AA64" s="19"/>
      <c r="AB64" s="19"/>
      <c r="AC64" s="19"/>
      <c r="AD64" s="19"/>
      <c r="AE64" s="19"/>
      <c r="AG64" s="1" t="s">
        <v>593</v>
      </c>
      <c r="AJ64" s="20">
        <v>55</v>
      </c>
      <c r="AL64" s="1" t="s">
        <v>478</v>
      </c>
      <c r="AM64" s="20">
        <v>2</v>
      </c>
      <c r="AN64" s="18" t="s">
        <v>708</v>
      </c>
      <c r="AO64" s="19">
        <v>28064</v>
      </c>
      <c r="AP64" s="19">
        <v>25913</v>
      </c>
      <c r="AQ64" s="19">
        <v>25913</v>
      </c>
      <c r="AR64" s="19">
        <v>25913</v>
      </c>
    </row>
    <row r="65" spans="2:44" ht="12">
      <c r="B65" s="20">
        <v>55</v>
      </c>
      <c r="D65" s="1" t="s">
        <v>478</v>
      </c>
      <c r="E65" s="21">
        <v>1858</v>
      </c>
      <c r="F65" s="20">
        <v>2</v>
      </c>
      <c r="G65" s="22">
        <v>503.9</v>
      </c>
      <c r="H65" s="23">
        <f t="shared" si="1"/>
        <v>62.180988291327644</v>
      </c>
      <c r="I65" s="11" t="s">
        <v>708</v>
      </c>
      <c r="K65" s="19">
        <v>9692</v>
      </c>
      <c r="L65" s="19">
        <v>12334</v>
      </c>
      <c r="M65" s="19">
        <v>15441</v>
      </c>
      <c r="N65" s="19">
        <v>16760</v>
      </c>
      <c r="O65" s="19">
        <v>31477</v>
      </c>
      <c r="P65" s="19">
        <v>35748</v>
      </c>
      <c r="Q65" s="19">
        <v>36724</v>
      </c>
      <c r="R65" s="19">
        <v>32071</v>
      </c>
      <c r="S65" s="19">
        <v>37989</v>
      </c>
      <c r="T65" s="19">
        <v>31333</v>
      </c>
      <c r="U65" s="24">
        <v>26978</v>
      </c>
      <c r="V65" s="24"/>
      <c r="W65" s="15" t="s">
        <v>479</v>
      </c>
      <c r="X65" s="24">
        <v>26978</v>
      </c>
      <c r="Y65" s="25">
        <v>503.88114925629</v>
      </c>
      <c r="Z65" s="25">
        <v>53.54040340627653</v>
      </c>
      <c r="AA65" s="19"/>
      <c r="AB65" s="19"/>
      <c r="AC65" s="19"/>
      <c r="AD65" s="19"/>
      <c r="AE65" s="19"/>
      <c r="AG65" s="1" t="s">
        <v>593</v>
      </c>
      <c r="AJ65" s="20">
        <v>56</v>
      </c>
      <c r="AL65" s="1" t="s">
        <v>480</v>
      </c>
      <c r="AM65" s="20">
        <v>14</v>
      </c>
      <c r="AN65" s="18" t="s">
        <v>708</v>
      </c>
      <c r="AO65" s="19">
        <v>13382</v>
      </c>
      <c r="AP65" s="19">
        <v>13609</v>
      </c>
      <c r="AQ65" s="19">
        <v>13836</v>
      </c>
      <c r="AR65" s="19">
        <v>14063</v>
      </c>
    </row>
    <row r="66" spans="2:44" ht="12">
      <c r="B66" s="20">
        <v>56</v>
      </c>
      <c r="D66" s="1" t="s">
        <v>480</v>
      </c>
      <c r="E66" s="21">
        <v>1761</v>
      </c>
      <c r="F66" s="20">
        <v>14</v>
      </c>
      <c r="G66" s="22">
        <v>580.9</v>
      </c>
      <c r="H66" s="23">
        <f t="shared" si="1"/>
        <v>22.160440695472545</v>
      </c>
      <c r="I66" s="11" t="s">
        <v>708</v>
      </c>
      <c r="K66" s="19">
        <v>15266</v>
      </c>
      <c r="L66" s="19">
        <v>15204</v>
      </c>
      <c r="M66" s="19">
        <v>14885</v>
      </c>
      <c r="N66" s="19">
        <v>13315</v>
      </c>
      <c r="O66" s="19">
        <v>13398</v>
      </c>
      <c r="P66" s="19">
        <v>12288</v>
      </c>
      <c r="Q66" s="19">
        <v>10877</v>
      </c>
      <c r="R66" s="19">
        <v>10597</v>
      </c>
      <c r="S66" s="19">
        <v>11751</v>
      </c>
      <c r="T66" s="19">
        <v>12873</v>
      </c>
      <c r="U66" s="24">
        <v>15623</v>
      </c>
      <c r="V66" s="24"/>
      <c r="W66" s="15" t="s">
        <v>481</v>
      </c>
      <c r="X66" s="24">
        <v>15623</v>
      </c>
      <c r="Y66" s="25">
        <v>580.8570545500597</v>
      </c>
      <c r="Z66" s="25">
        <v>26.89646252484925</v>
      </c>
      <c r="AA66" s="19"/>
      <c r="AB66" s="19"/>
      <c r="AC66" s="19"/>
      <c r="AD66" s="19"/>
      <c r="AE66" s="19"/>
      <c r="AG66" s="1" t="s">
        <v>593</v>
      </c>
      <c r="AJ66" s="20">
        <v>57</v>
      </c>
      <c r="AL66" s="1" t="s">
        <v>482</v>
      </c>
      <c r="AM66" s="20">
        <v>11</v>
      </c>
      <c r="AN66" s="18" t="s">
        <v>708</v>
      </c>
      <c r="AO66" s="19">
        <v>48883</v>
      </c>
      <c r="AP66" s="19">
        <v>50009</v>
      </c>
      <c r="AQ66" s="19">
        <v>51135</v>
      </c>
      <c r="AR66" s="19">
        <v>52261</v>
      </c>
    </row>
    <row r="67" spans="2:44" ht="12">
      <c r="B67" s="20">
        <v>57</v>
      </c>
      <c r="D67" s="1" t="s">
        <v>482</v>
      </c>
      <c r="E67" s="21">
        <v>1782</v>
      </c>
      <c r="F67" s="20">
        <v>11</v>
      </c>
      <c r="G67" s="22">
        <v>504.5</v>
      </c>
      <c r="H67" s="23">
        <f t="shared" si="1"/>
        <v>94.29534192269574</v>
      </c>
      <c r="I67" s="11" t="s">
        <v>708</v>
      </c>
      <c r="K67" s="19">
        <v>23256</v>
      </c>
      <c r="L67" s="19">
        <v>23043</v>
      </c>
      <c r="M67" s="19">
        <v>26716</v>
      </c>
      <c r="N67" s="19">
        <v>22885</v>
      </c>
      <c r="O67" s="19">
        <v>26048</v>
      </c>
      <c r="P67" s="19">
        <v>28877</v>
      </c>
      <c r="Q67" s="19">
        <v>32958</v>
      </c>
      <c r="R67" s="19">
        <v>43319</v>
      </c>
      <c r="S67" s="19">
        <v>45424</v>
      </c>
      <c r="T67" s="19">
        <v>47572</v>
      </c>
      <c r="U67" s="24">
        <v>51078</v>
      </c>
      <c r="V67" s="24"/>
      <c r="W67" s="15" t="s">
        <v>483</v>
      </c>
      <c r="X67" s="24">
        <v>51078</v>
      </c>
      <c r="Y67" s="25">
        <v>504.48226323828527</v>
      </c>
      <c r="Z67" s="25">
        <v>101.24835642809113</v>
      </c>
      <c r="AA67" s="19"/>
      <c r="AB67" s="19"/>
      <c r="AC67" s="19"/>
      <c r="AD67" s="19"/>
      <c r="AE67" s="19"/>
      <c r="AG67" s="1" t="s">
        <v>593</v>
      </c>
      <c r="AJ67" s="20">
        <v>58</v>
      </c>
      <c r="AL67" s="1" t="s">
        <v>484</v>
      </c>
      <c r="AM67" s="20">
        <v>16</v>
      </c>
      <c r="AN67" s="18" t="s">
        <v>708</v>
      </c>
      <c r="AO67" s="19">
        <v>20503</v>
      </c>
      <c r="AP67" s="19">
        <v>21702</v>
      </c>
      <c r="AQ67" s="19">
        <v>22901</v>
      </c>
      <c r="AR67" s="19">
        <v>24100</v>
      </c>
    </row>
    <row r="68" spans="2:44" ht="12">
      <c r="B68" s="20">
        <v>58</v>
      </c>
      <c r="D68" s="1" t="s">
        <v>484</v>
      </c>
      <c r="E68" s="21">
        <v>1727</v>
      </c>
      <c r="F68" s="20">
        <v>16</v>
      </c>
      <c r="G68" s="22">
        <v>532.6</v>
      </c>
      <c r="H68" s="23">
        <f t="shared" si="1"/>
        <v>36.08148704468644</v>
      </c>
      <c r="I68" s="11" t="s">
        <v>708</v>
      </c>
      <c r="K68" s="19">
        <v>16709</v>
      </c>
      <c r="L68" s="19">
        <v>16596</v>
      </c>
      <c r="M68" s="19">
        <v>15954</v>
      </c>
      <c r="N68" s="19">
        <v>15263</v>
      </c>
      <c r="O68" s="19">
        <v>13945</v>
      </c>
      <c r="P68" s="19">
        <v>12471</v>
      </c>
      <c r="Q68" s="19">
        <v>12725</v>
      </c>
      <c r="R68" s="19">
        <v>13925</v>
      </c>
      <c r="S68" s="19">
        <v>17904</v>
      </c>
      <c r="T68" s="19">
        <v>19217</v>
      </c>
      <c r="U68" s="24">
        <v>22121</v>
      </c>
      <c r="V68" s="24"/>
      <c r="W68" s="15" t="s">
        <v>485</v>
      </c>
      <c r="X68" s="24">
        <v>22121</v>
      </c>
      <c r="Y68" s="25">
        <v>532.5241008838651</v>
      </c>
      <c r="Z68" s="25">
        <v>41.53990394666519</v>
      </c>
      <c r="AA68" s="19"/>
      <c r="AB68" s="19"/>
      <c r="AC68" s="19"/>
      <c r="AD68" s="19"/>
      <c r="AE68" s="19"/>
      <c r="AG68" s="1" t="s">
        <v>593</v>
      </c>
      <c r="AJ68" s="20">
        <v>59</v>
      </c>
      <c r="AL68" s="1" t="s">
        <v>486</v>
      </c>
      <c r="AM68" s="20">
        <v>3</v>
      </c>
      <c r="AN68" s="18" t="s">
        <v>708</v>
      </c>
      <c r="AO68" s="19">
        <v>26184</v>
      </c>
      <c r="AP68" s="19">
        <v>25794</v>
      </c>
      <c r="AQ68" s="19">
        <v>25794</v>
      </c>
      <c r="AR68" s="19">
        <v>25794</v>
      </c>
    </row>
    <row r="69" spans="2:44" ht="12">
      <c r="B69" s="20">
        <v>59</v>
      </c>
      <c r="D69" s="1" t="s">
        <v>486</v>
      </c>
      <c r="E69" s="21">
        <v>1842</v>
      </c>
      <c r="F69" s="20">
        <v>3</v>
      </c>
      <c r="G69" s="22">
        <v>476.5</v>
      </c>
      <c r="H69" s="23">
        <f t="shared" si="1"/>
        <v>55.750262329485835</v>
      </c>
      <c r="I69" s="11" t="s">
        <v>708</v>
      </c>
      <c r="K69" s="19">
        <v>19303</v>
      </c>
      <c r="L69" s="19">
        <v>21116</v>
      </c>
      <c r="M69" s="19">
        <v>21283</v>
      </c>
      <c r="N69" s="19">
        <v>22141</v>
      </c>
      <c r="O69" s="19">
        <v>25904</v>
      </c>
      <c r="P69" s="19">
        <v>26695</v>
      </c>
      <c r="Q69" s="19">
        <v>23178</v>
      </c>
      <c r="R69" s="19">
        <v>23092</v>
      </c>
      <c r="S69" s="19">
        <v>27270</v>
      </c>
      <c r="T69" s="19">
        <v>26565</v>
      </c>
      <c r="U69" s="24">
        <v>29245</v>
      </c>
      <c r="V69" s="24"/>
      <c r="W69" s="15" t="s">
        <v>487</v>
      </c>
      <c r="X69" s="24">
        <v>29245</v>
      </c>
      <c r="Y69" s="25">
        <v>476.33881160839354</v>
      </c>
      <c r="Z69" s="25">
        <v>61.39537507189909</v>
      </c>
      <c r="AA69" s="19"/>
      <c r="AB69" s="19"/>
      <c r="AC69" s="19"/>
      <c r="AD69" s="19"/>
      <c r="AE69" s="19"/>
      <c r="AG69" s="1" t="s">
        <v>593</v>
      </c>
      <c r="AJ69" s="20">
        <v>60</v>
      </c>
      <c r="AL69" s="1" t="s">
        <v>488</v>
      </c>
      <c r="AM69" s="20">
        <v>15</v>
      </c>
      <c r="AN69" s="18" t="s">
        <v>708</v>
      </c>
      <c r="AO69" s="19">
        <v>6097</v>
      </c>
      <c r="AP69" s="19">
        <v>6097</v>
      </c>
      <c r="AQ69" s="19">
        <v>6097</v>
      </c>
      <c r="AR69" s="19">
        <v>6097</v>
      </c>
    </row>
    <row r="70" spans="2:44" ht="12">
      <c r="B70" s="20">
        <v>60</v>
      </c>
      <c r="D70" s="1" t="s">
        <v>488</v>
      </c>
      <c r="E70" s="21">
        <v>1634</v>
      </c>
      <c r="F70" s="20">
        <v>15</v>
      </c>
      <c r="G70" s="22">
        <v>182.5</v>
      </c>
      <c r="H70" s="23">
        <f t="shared" si="1"/>
        <v>34.42191780821918</v>
      </c>
      <c r="I70" s="11" t="s">
        <v>708</v>
      </c>
      <c r="K70" s="19">
        <v>5040</v>
      </c>
      <c r="L70" s="19">
        <v>5253</v>
      </c>
      <c r="M70" s="19">
        <v>4793</v>
      </c>
      <c r="N70" s="19">
        <v>4881</v>
      </c>
      <c r="O70" s="19">
        <v>4275</v>
      </c>
      <c r="P70" s="19">
        <v>4676</v>
      </c>
      <c r="Q70" s="19">
        <v>5492</v>
      </c>
      <c r="R70" s="19">
        <v>6158</v>
      </c>
      <c r="S70" s="19">
        <v>6692</v>
      </c>
      <c r="T70" s="19">
        <v>6282</v>
      </c>
      <c r="U70" s="24">
        <v>6926</v>
      </c>
      <c r="V70" s="24"/>
      <c r="W70" s="15" t="s">
        <v>489</v>
      </c>
      <c r="X70" s="24">
        <v>6926</v>
      </c>
      <c r="Y70" s="25">
        <v>182.76155912691488</v>
      </c>
      <c r="Z70" s="25">
        <v>37.89637182505314</v>
      </c>
      <c r="AA70" s="19"/>
      <c r="AB70" s="19"/>
      <c r="AC70" s="19"/>
      <c r="AD70" s="19"/>
      <c r="AE70" s="19"/>
      <c r="AG70" s="1" t="s">
        <v>593</v>
      </c>
      <c r="AJ70" s="20">
        <v>61</v>
      </c>
      <c r="AL70" s="1" t="s">
        <v>490</v>
      </c>
      <c r="AM70" s="20">
        <v>14</v>
      </c>
      <c r="AN70" s="18" t="s">
        <v>708</v>
      </c>
      <c r="AO70" s="19">
        <v>11398</v>
      </c>
      <c r="AP70" s="19">
        <v>11042</v>
      </c>
      <c r="AQ70" s="19">
        <v>11042</v>
      </c>
      <c r="AR70" s="19">
        <v>11042</v>
      </c>
    </row>
    <row r="71" spans="2:44" ht="12">
      <c r="B71" s="20">
        <v>61</v>
      </c>
      <c r="D71" s="1" t="s">
        <v>490</v>
      </c>
      <c r="E71" s="21">
        <v>1765</v>
      </c>
      <c r="F71" s="20">
        <v>14</v>
      </c>
      <c r="G71" s="22">
        <v>475</v>
      </c>
      <c r="H71" s="23">
        <f t="shared" si="1"/>
        <v>24.606315789473683</v>
      </c>
      <c r="I71" s="11" t="s">
        <v>708</v>
      </c>
      <c r="K71" s="19">
        <v>15343</v>
      </c>
      <c r="L71" s="19">
        <v>15785</v>
      </c>
      <c r="M71" s="19">
        <v>17540</v>
      </c>
      <c r="N71" s="19">
        <v>16061</v>
      </c>
      <c r="O71" s="19">
        <v>15861</v>
      </c>
      <c r="P71" s="19">
        <v>14057</v>
      </c>
      <c r="Q71" s="19">
        <v>13368</v>
      </c>
      <c r="R71" s="19">
        <v>12366</v>
      </c>
      <c r="S71" s="19">
        <v>12266</v>
      </c>
      <c r="T71" s="19">
        <v>11688</v>
      </c>
      <c r="U71" s="24">
        <v>12472</v>
      </c>
      <c r="V71" s="24"/>
      <c r="W71" s="15" t="s">
        <v>491</v>
      </c>
      <c r="X71" s="24">
        <v>12472</v>
      </c>
      <c r="Y71" s="25">
        <v>474.9949783551121</v>
      </c>
      <c r="Z71" s="25">
        <v>26.257119692486054</v>
      </c>
      <c r="AA71" s="19"/>
      <c r="AB71" s="19"/>
      <c r="AC71" s="19"/>
      <c r="AD71" s="19"/>
      <c r="AE71" s="19"/>
      <c r="AG71" s="1" t="s">
        <v>593</v>
      </c>
      <c r="AJ71" s="20">
        <v>62</v>
      </c>
      <c r="AL71" s="1" t="s">
        <v>492</v>
      </c>
      <c r="AM71" s="20">
        <v>15</v>
      </c>
      <c r="AN71" s="18" t="s">
        <v>708</v>
      </c>
      <c r="AO71" s="19">
        <v>265435</v>
      </c>
      <c r="AP71" s="19">
        <v>315142</v>
      </c>
      <c r="AQ71" s="19">
        <v>364849</v>
      </c>
      <c r="AR71" s="19">
        <v>414556</v>
      </c>
    </row>
    <row r="72" spans="2:44" ht="12">
      <c r="B72" s="20">
        <v>62</v>
      </c>
      <c r="D72" s="1" t="s">
        <v>492</v>
      </c>
      <c r="E72" s="21">
        <v>1749</v>
      </c>
      <c r="F72" s="20">
        <v>15</v>
      </c>
      <c r="G72" s="22">
        <v>425.7</v>
      </c>
      <c r="H72" s="23">
        <f t="shared" si="1"/>
        <v>492.2809490251351</v>
      </c>
      <c r="I72" s="11" t="s">
        <v>708</v>
      </c>
      <c r="K72" s="19">
        <v>18804</v>
      </c>
      <c r="L72" s="19">
        <v>21299</v>
      </c>
      <c r="M72" s="19">
        <v>20496</v>
      </c>
      <c r="N72" s="19">
        <v>26049</v>
      </c>
      <c r="O72" s="19">
        <v>31183</v>
      </c>
      <c r="P72" s="19">
        <v>40400</v>
      </c>
      <c r="Q72" s="19">
        <v>71197</v>
      </c>
      <c r="R72" s="19">
        <v>77045</v>
      </c>
      <c r="S72" s="19">
        <v>141372</v>
      </c>
      <c r="T72" s="19">
        <v>209564</v>
      </c>
      <c r="U72" s="24">
        <v>259903</v>
      </c>
      <c r="V72" s="24"/>
      <c r="W72" s="15" t="s">
        <v>493</v>
      </c>
      <c r="X72" s="24">
        <v>259903</v>
      </c>
      <c r="Y72" s="25">
        <v>425.75371893614954</v>
      </c>
      <c r="Z72" s="25">
        <v>610.4538573366584</v>
      </c>
      <c r="AA72" s="19"/>
      <c r="AB72" s="19"/>
      <c r="AC72" s="19"/>
      <c r="AD72" s="19"/>
      <c r="AE72" s="19"/>
      <c r="AG72" s="1" t="s">
        <v>593</v>
      </c>
      <c r="AJ72" s="20">
        <v>63</v>
      </c>
      <c r="AL72" s="1" t="s">
        <v>494</v>
      </c>
      <c r="AM72" s="20">
        <v>7</v>
      </c>
      <c r="AN72" s="18" t="s">
        <v>708</v>
      </c>
      <c r="AO72" s="19">
        <v>13995</v>
      </c>
      <c r="AP72" s="19">
        <v>16111</v>
      </c>
      <c r="AQ72" s="19">
        <v>18227</v>
      </c>
      <c r="AR72" s="19">
        <v>20343</v>
      </c>
    </row>
    <row r="73" spans="2:44" ht="12">
      <c r="B73" s="20">
        <v>63</v>
      </c>
      <c r="D73" s="1" t="s">
        <v>494</v>
      </c>
      <c r="E73" s="21">
        <v>1836</v>
      </c>
      <c r="F73" s="20">
        <v>7</v>
      </c>
      <c r="G73" s="22">
        <v>176.6</v>
      </c>
      <c r="H73" s="23">
        <f t="shared" si="1"/>
        <v>68.52208380520952</v>
      </c>
      <c r="I73" s="11" t="s">
        <v>708</v>
      </c>
      <c r="K73" s="19">
        <v>7927</v>
      </c>
      <c r="L73" s="19">
        <v>7468</v>
      </c>
      <c r="M73" s="19">
        <v>7165</v>
      </c>
      <c r="N73" s="19">
        <v>7167</v>
      </c>
      <c r="O73" s="19">
        <v>7159</v>
      </c>
      <c r="P73" s="19">
        <v>7074</v>
      </c>
      <c r="Q73" s="19">
        <v>7942</v>
      </c>
      <c r="R73" s="19">
        <v>8102</v>
      </c>
      <c r="S73" s="19">
        <v>9965</v>
      </c>
      <c r="T73" s="19">
        <v>12101</v>
      </c>
      <c r="U73" s="24">
        <v>12652</v>
      </c>
      <c r="V73" s="24"/>
      <c r="W73" s="15" t="s">
        <v>495</v>
      </c>
      <c r="X73" s="24">
        <v>12652</v>
      </c>
      <c r="Y73" s="25">
        <v>176.6164823929686</v>
      </c>
      <c r="Z73" s="25">
        <v>71.6354432416422</v>
      </c>
      <c r="AA73" s="19"/>
      <c r="AB73" s="19"/>
      <c r="AC73" s="19"/>
      <c r="AD73" s="19"/>
      <c r="AE73" s="19"/>
      <c r="AG73" s="1" t="s">
        <v>593</v>
      </c>
      <c r="AJ73" s="20">
        <v>64</v>
      </c>
      <c r="AL73" s="1" t="s">
        <v>496</v>
      </c>
      <c r="AM73" s="20">
        <v>5</v>
      </c>
      <c r="AN73" s="18" t="s">
        <v>708</v>
      </c>
      <c r="AO73" s="19">
        <v>4814</v>
      </c>
      <c r="AP73" s="19">
        <v>5108</v>
      </c>
      <c r="AQ73" s="19">
        <v>5402</v>
      </c>
      <c r="AR73" s="19">
        <v>5696</v>
      </c>
    </row>
    <row r="74" spans="2:44" ht="12">
      <c r="B74" s="20">
        <v>64</v>
      </c>
      <c r="D74" s="1" t="s">
        <v>496</v>
      </c>
      <c r="E74" s="21">
        <v>1851</v>
      </c>
      <c r="F74" s="20">
        <v>5</v>
      </c>
      <c r="G74" s="22">
        <v>330.1</v>
      </c>
      <c r="H74" s="23">
        <f t="shared" si="1"/>
        <v>13.24447137231142</v>
      </c>
      <c r="I74" s="11" t="s">
        <v>708</v>
      </c>
      <c r="K74" s="19">
        <v>4293</v>
      </c>
      <c r="L74" s="19">
        <v>4711</v>
      </c>
      <c r="M74" s="19">
        <v>4100</v>
      </c>
      <c r="N74" s="19">
        <v>3562</v>
      </c>
      <c r="O74" s="19">
        <v>3769</v>
      </c>
      <c r="P74" s="19">
        <v>3452</v>
      </c>
      <c r="Q74" s="19">
        <v>3356</v>
      </c>
      <c r="R74" s="19">
        <v>3524</v>
      </c>
      <c r="S74" s="19">
        <v>3948</v>
      </c>
      <c r="T74" s="19">
        <v>4372</v>
      </c>
      <c r="U74" s="24">
        <v>5091</v>
      </c>
      <c r="V74" s="24"/>
      <c r="W74" s="15" t="s">
        <v>497</v>
      </c>
      <c r="X74" s="24">
        <v>5091</v>
      </c>
      <c r="Y74" s="25">
        <v>330.60992406142424</v>
      </c>
      <c r="Z74" s="25">
        <v>15.398811800501608</v>
      </c>
      <c r="AA74" s="19"/>
      <c r="AB74" s="19"/>
      <c r="AC74" s="19"/>
      <c r="AD74" s="19"/>
      <c r="AE74" s="19"/>
      <c r="AG74" s="1" t="s">
        <v>593</v>
      </c>
      <c r="AJ74" s="20">
        <v>65</v>
      </c>
      <c r="AL74" s="1" t="s">
        <v>498</v>
      </c>
      <c r="AM74" s="20">
        <v>9</v>
      </c>
      <c r="AN74" s="18" t="s">
        <v>708</v>
      </c>
      <c r="AO74" s="19">
        <v>34207</v>
      </c>
      <c r="AP74" s="19">
        <v>40310</v>
      </c>
      <c r="AQ74" s="19">
        <v>46413</v>
      </c>
      <c r="AR74" s="19">
        <v>52516</v>
      </c>
    </row>
    <row r="75" spans="2:44" ht="12">
      <c r="B75" s="20">
        <v>65</v>
      </c>
      <c r="D75" s="1" t="s">
        <v>498</v>
      </c>
      <c r="E75" s="21">
        <v>1749</v>
      </c>
      <c r="F75" s="20">
        <v>9</v>
      </c>
      <c r="G75" s="22">
        <v>381.2</v>
      </c>
      <c r="H75" s="23">
        <f t="shared" si="1"/>
        <v>72.90398740818468</v>
      </c>
      <c r="I75" s="11" t="s">
        <v>708</v>
      </c>
      <c r="K75" s="19">
        <v>14123</v>
      </c>
      <c r="L75" s="19">
        <v>13472</v>
      </c>
      <c r="M75" s="19">
        <v>13292</v>
      </c>
      <c r="N75" s="19">
        <v>13306</v>
      </c>
      <c r="O75" s="19">
        <v>13365</v>
      </c>
      <c r="P75" s="19">
        <v>13242</v>
      </c>
      <c r="Q75" s="19">
        <v>15088</v>
      </c>
      <c r="R75" s="19">
        <v>18218</v>
      </c>
      <c r="S75" s="19">
        <v>22620</v>
      </c>
      <c r="T75" s="19">
        <v>27791</v>
      </c>
      <c r="U75" s="24">
        <v>34262</v>
      </c>
      <c r="V75" s="24"/>
      <c r="W75" s="15" t="s">
        <v>499</v>
      </c>
      <c r="X75" s="24">
        <v>34262</v>
      </c>
      <c r="Y75" s="25">
        <v>381.0025996259442</v>
      </c>
      <c r="Z75" s="25">
        <v>89.92589560710951</v>
      </c>
      <c r="AA75" s="19"/>
      <c r="AB75" s="19"/>
      <c r="AC75" s="19"/>
      <c r="AD75" s="19"/>
      <c r="AE75" s="19"/>
      <c r="AG75" s="1" t="s">
        <v>593</v>
      </c>
      <c r="AJ75" s="20">
        <v>66</v>
      </c>
      <c r="AL75" s="1" t="s">
        <v>500</v>
      </c>
      <c r="AM75" s="20">
        <v>14</v>
      </c>
      <c r="AN75" s="18" t="s">
        <v>708</v>
      </c>
      <c r="AO75" s="19">
        <v>8149</v>
      </c>
      <c r="AP75" s="19">
        <v>8264</v>
      </c>
      <c r="AQ75" s="19">
        <v>8379</v>
      </c>
      <c r="AR75" s="19">
        <v>8494</v>
      </c>
    </row>
    <row r="76" spans="2:44" ht="12">
      <c r="B76" s="20">
        <v>66</v>
      </c>
      <c r="D76" s="1" t="s">
        <v>500</v>
      </c>
      <c r="E76" s="21">
        <v>1749</v>
      </c>
      <c r="F76" s="20">
        <v>14</v>
      </c>
      <c r="G76" s="22">
        <v>298.5</v>
      </c>
      <c r="H76" s="23">
        <f t="shared" si="1"/>
        <v>26.214405360134002</v>
      </c>
      <c r="I76" s="11" t="s">
        <v>708</v>
      </c>
      <c r="K76" s="19">
        <v>8996</v>
      </c>
      <c r="L76" s="19">
        <v>9195</v>
      </c>
      <c r="M76" s="19">
        <v>9111</v>
      </c>
      <c r="N76" s="19">
        <v>7535</v>
      </c>
      <c r="O76" s="19">
        <v>7505</v>
      </c>
      <c r="P76" s="19">
        <v>7252</v>
      </c>
      <c r="Q76" s="19">
        <v>6360</v>
      </c>
      <c r="R76" s="19">
        <v>6179</v>
      </c>
      <c r="S76" s="19">
        <v>7881</v>
      </c>
      <c r="T76" s="19">
        <v>7825</v>
      </c>
      <c r="U76" s="24">
        <v>9017</v>
      </c>
      <c r="V76" s="24"/>
      <c r="W76" s="15" t="s">
        <v>501</v>
      </c>
      <c r="X76" s="24">
        <v>9017</v>
      </c>
      <c r="Y76" s="25">
        <v>298.44730477515725</v>
      </c>
      <c r="Z76" s="25">
        <v>30.213038803594433</v>
      </c>
      <c r="AA76" s="19"/>
      <c r="AB76" s="19"/>
      <c r="AC76" s="19"/>
      <c r="AD76" s="19"/>
      <c r="AE76" s="19"/>
      <c r="AG76" s="1" t="s">
        <v>593</v>
      </c>
      <c r="AJ76" s="20">
        <v>67</v>
      </c>
      <c r="AL76" s="1" t="s">
        <v>502</v>
      </c>
      <c r="AM76" s="20">
        <v>2</v>
      </c>
      <c r="AN76" s="18" t="s">
        <v>708</v>
      </c>
      <c r="AO76" s="19">
        <v>16397</v>
      </c>
      <c r="AP76" s="19">
        <v>15702</v>
      </c>
      <c r="AQ76" s="19">
        <v>15702</v>
      </c>
      <c r="AR76" s="19">
        <v>15702</v>
      </c>
    </row>
    <row r="77" spans="2:44" ht="12">
      <c r="B77" s="20">
        <v>67</v>
      </c>
      <c r="D77" s="1" t="s">
        <v>502</v>
      </c>
      <c r="E77" s="21">
        <v>1880</v>
      </c>
      <c r="F77" s="20">
        <v>2</v>
      </c>
      <c r="G77" s="22">
        <v>332.7</v>
      </c>
      <c r="H77" s="23">
        <f t="shared" si="1"/>
        <v>52.96062518785693</v>
      </c>
      <c r="I77" s="11" t="s">
        <v>708</v>
      </c>
      <c r="K77" s="19">
        <v>7747</v>
      </c>
      <c r="L77" s="19">
        <v>9199</v>
      </c>
      <c r="M77" s="19">
        <v>13542</v>
      </c>
      <c r="N77" s="19">
        <v>16163</v>
      </c>
      <c r="O77" s="19">
        <v>21266</v>
      </c>
      <c r="P77" s="19">
        <v>23393</v>
      </c>
      <c r="Q77" s="19">
        <v>20211</v>
      </c>
      <c r="R77" s="19">
        <v>16077</v>
      </c>
      <c r="S77" s="19">
        <v>19806</v>
      </c>
      <c r="T77" s="19">
        <v>17620</v>
      </c>
      <c r="U77" s="24">
        <v>16395</v>
      </c>
      <c r="V77" s="24"/>
      <c r="W77" s="15" t="s">
        <v>503</v>
      </c>
      <c r="X77" s="24">
        <v>16395</v>
      </c>
      <c r="Y77" s="25">
        <v>331.7141859344522</v>
      </c>
      <c r="Z77" s="25">
        <v>49.425079466573386</v>
      </c>
      <c r="AA77" s="19"/>
      <c r="AB77" s="19"/>
      <c r="AC77" s="19"/>
      <c r="AD77" s="19"/>
      <c r="AE77" s="19"/>
      <c r="AG77" s="1" t="s">
        <v>593</v>
      </c>
      <c r="AJ77" s="20">
        <v>68</v>
      </c>
      <c r="AL77" s="1" t="s">
        <v>504</v>
      </c>
      <c r="AM77" s="20">
        <v>19</v>
      </c>
      <c r="AN77" s="18" t="s">
        <v>708</v>
      </c>
      <c r="AO77" s="19">
        <v>22898</v>
      </c>
      <c r="AP77" s="19">
        <v>23298</v>
      </c>
      <c r="AQ77" s="19">
        <v>23698</v>
      </c>
      <c r="AR77" s="19">
        <v>24098</v>
      </c>
    </row>
    <row r="78" spans="2:44" ht="12">
      <c r="B78" s="20">
        <v>68</v>
      </c>
      <c r="D78" s="1" t="s">
        <v>504</v>
      </c>
      <c r="E78" s="21">
        <v>1752</v>
      </c>
      <c r="F78" s="20">
        <v>19</v>
      </c>
      <c r="G78" s="22">
        <v>503.8</v>
      </c>
      <c r="H78" s="23">
        <f t="shared" si="1"/>
        <v>44.301310043668124</v>
      </c>
      <c r="I78" s="11" t="s">
        <v>708</v>
      </c>
      <c r="K78" s="19">
        <v>15374</v>
      </c>
      <c r="L78" s="19">
        <v>15442</v>
      </c>
      <c r="M78" s="19">
        <v>17949</v>
      </c>
      <c r="N78" s="19">
        <v>18492</v>
      </c>
      <c r="O78" s="19">
        <v>18166</v>
      </c>
      <c r="P78" s="19">
        <v>18839</v>
      </c>
      <c r="Q78" s="19">
        <v>22183</v>
      </c>
      <c r="R78" s="19">
        <v>25046</v>
      </c>
      <c r="S78" s="19">
        <v>22602</v>
      </c>
      <c r="T78" s="19">
        <v>22319</v>
      </c>
      <c r="U78" s="24">
        <v>24533</v>
      </c>
      <c r="V78" s="24"/>
      <c r="W78" s="15" t="s">
        <v>505</v>
      </c>
      <c r="X78" s="24">
        <v>24533</v>
      </c>
      <c r="Y78" s="25">
        <v>503.67438381953895</v>
      </c>
      <c r="Z78" s="25">
        <v>48.708055815659485</v>
      </c>
      <c r="AA78" s="19"/>
      <c r="AB78" s="19"/>
      <c r="AC78" s="19"/>
      <c r="AD78" s="19"/>
      <c r="AE78" s="19"/>
      <c r="AG78" s="1" t="s">
        <v>593</v>
      </c>
      <c r="AJ78" s="20">
        <v>69</v>
      </c>
      <c r="AL78" s="1" t="s">
        <v>506</v>
      </c>
      <c r="AM78" s="20">
        <v>18</v>
      </c>
      <c r="AN78" s="18" t="s">
        <v>708</v>
      </c>
      <c r="AO78" s="19">
        <v>8801</v>
      </c>
      <c r="AP78" s="19">
        <v>8896</v>
      </c>
      <c r="AQ78" s="19">
        <v>8991</v>
      </c>
      <c r="AR78" s="19">
        <v>9086</v>
      </c>
    </row>
    <row r="79" spans="2:44" ht="12">
      <c r="B79" s="20">
        <v>69</v>
      </c>
      <c r="D79" s="1" t="s">
        <v>506</v>
      </c>
      <c r="E79" s="21">
        <v>1692</v>
      </c>
      <c r="F79" s="20">
        <v>18</v>
      </c>
      <c r="G79" s="22">
        <v>257.8</v>
      </c>
      <c r="H79" s="23">
        <f t="shared" si="1"/>
        <v>33.704422032583395</v>
      </c>
      <c r="I79" s="11" t="s">
        <v>708</v>
      </c>
      <c r="K79" s="19">
        <v>9701</v>
      </c>
      <c r="L79" s="19">
        <v>9105</v>
      </c>
      <c r="M79" s="19">
        <v>8542</v>
      </c>
      <c r="N79" s="19">
        <v>6976</v>
      </c>
      <c r="O79" s="19">
        <v>7006</v>
      </c>
      <c r="P79" s="19">
        <v>6530</v>
      </c>
      <c r="Q79" s="19">
        <v>6690</v>
      </c>
      <c r="R79" s="19">
        <v>7099</v>
      </c>
      <c r="S79" s="19">
        <v>8864</v>
      </c>
      <c r="T79" s="19">
        <v>8689</v>
      </c>
      <c r="U79" s="24">
        <v>9989</v>
      </c>
      <c r="V79" s="24"/>
      <c r="W79" s="15" t="s">
        <v>507</v>
      </c>
      <c r="X79" s="24">
        <v>9989</v>
      </c>
      <c r="Y79" s="25">
        <v>257.76550161622373</v>
      </c>
      <c r="Z79" s="25">
        <v>38.752276535718124</v>
      </c>
      <c r="AA79" s="19"/>
      <c r="AB79" s="19"/>
      <c r="AC79" s="19"/>
      <c r="AD79" s="19"/>
      <c r="AE79" s="19"/>
      <c r="AG79" s="1" t="s">
        <v>593</v>
      </c>
      <c r="AJ79" s="20">
        <v>70</v>
      </c>
      <c r="AL79" s="1" t="s">
        <v>646</v>
      </c>
      <c r="AM79" s="20">
        <v>8</v>
      </c>
      <c r="AN79" s="18" t="s">
        <v>708</v>
      </c>
      <c r="AO79" s="19">
        <v>980000</v>
      </c>
      <c r="AP79" s="19">
        <v>1070010</v>
      </c>
      <c r="AQ79" s="19">
        <v>1160020</v>
      </c>
      <c r="AR79" s="19">
        <v>1250030</v>
      </c>
    </row>
    <row r="80" spans="2:44" ht="12">
      <c r="B80" s="20">
        <v>70</v>
      </c>
      <c r="D80" s="1" t="s">
        <v>646</v>
      </c>
      <c r="E80" s="21">
        <v>1742</v>
      </c>
      <c r="F80" s="20">
        <v>8</v>
      </c>
      <c r="G80" s="22">
        <v>395.6</v>
      </c>
      <c r="H80" s="23">
        <f t="shared" si="1"/>
        <v>2068.6501516683516</v>
      </c>
      <c r="I80" s="11" t="s">
        <v>708</v>
      </c>
      <c r="K80" s="19">
        <v>18580</v>
      </c>
      <c r="L80" s="19">
        <v>20536</v>
      </c>
      <c r="M80" s="19">
        <v>21943</v>
      </c>
      <c r="N80" s="19">
        <v>25264</v>
      </c>
      <c r="O80" s="19">
        <v>40929</v>
      </c>
      <c r="P80" s="19">
        <v>98557</v>
      </c>
      <c r="Q80" s="19">
        <v>275002</v>
      </c>
      <c r="R80" s="19">
        <v>454275</v>
      </c>
      <c r="S80" s="19">
        <v>596901</v>
      </c>
      <c r="T80" s="19">
        <v>818358</v>
      </c>
      <c r="U80" s="24">
        <v>969749</v>
      </c>
      <c r="V80" s="24"/>
      <c r="W80" s="15" t="s">
        <v>508</v>
      </c>
      <c r="X80" s="24">
        <v>969749</v>
      </c>
      <c r="Y80" s="25">
        <v>395.0447175817031</v>
      </c>
      <c r="Z80" s="25">
        <v>2454.782855815397</v>
      </c>
      <c r="AA80" s="19"/>
      <c r="AB80" s="19"/>
      <c r="AC80" s="19"/>
      <c r="AD80" s="19"/>
      <c r="AE80" s="19"/>
      <c r="AG80" s="1" t="s">
        <v>593</v>
      </c>
      <c r="AJ80" s="20">
        <v>71</v>
      </c>
      <c r="AL80" s="1" t="s">
        <v>509</v>
      </c>
      <c r="AM80" s="20">
        <v>9</v>
      </c>
      <c r="AN80" s="18" t="s">
        <v>708</v>
      </c>
      <c r="AO80" s="19">
        <v>62500</v>
      </c>
      <c r="AP80" s="19">
        <v>72470</v>
      </c>
      <c r="AQ80" s="19">
        <v>82440</v>
      </c>
      <c r="AR80" s="19">
        <v>92410</v>
      </c>
    </row>
    <row r="81" spans="2:44" ht="12">
      <c r="B81" s="20">
        <v>71</v>
      </c>
      <c r="D81" s="1" t="s">
        <v>509</v>
      </c>
      <c r="E81" s="21">
        <v>1759</v>
      </c>
      <c r="F81" s="20">
        <v>9</v>
      </c>
      <c r="G81" s="22">
        <v>650.3</v>
      </c>
      <c r="H81" s="23">
        <f t="shared" si="1"/>
        <v>75.13455328310012</v>
      </c>
      <c r="I81" s="11" t="s">
        <v>708</v>
      </c>
      <c r="K81" s="19">
        <v>23374</v>
      </c>
      <c r="L81" s="19">
        <v>22526</v>
      </c>
      <c r="M81" s="19">
        <v>21869</v>
      </c>
      <c r="N81" s="19">
        <v>21071</v>
      </c>
      <c r="O81" s="19">
        <v>21039</v>
      </c>
      <c r="P81" s="19">
        <v>21248</v>
      </c>
      <c r="Q81" s="19">
        <v>24066</v>
      </c>
      <c r="R81" s="19">
        <v>26375</v>
      </c>
      <c r="S81" s="19">
        <v>35889</v>
      </c>
      <c r="T81" s="19">
        <v>48860</v>
      </c>
      <c r="U81" s="24">
        <v>55139</v>
      </c>
      <c r="V81" s="24"/>
      <c r="W81" s="15" t="s">
        <v>510</v>
      </c>
      <c r="X81" s="24">
        <v>55139</v>
      </c>
      <c r="Y81" s="25">
        <v>649.7001715838065</v>
      </c>
      <c r="Z81" s="25">
        <v>84.86837838688714</v>
      </c>
      <c r="AA81" s="19"/>
      <c r="AB81" s="19"/>
      <c r="AC81" s="19"/>
      <c r="AD81" s="19"/>
      <c r="AE81" s="19"/>
      <c r="AG81" s="1" t="s">
        <v>593</v>
      </c>
      <c r="AJ81" s="20">
        <v>72</v>
      </c>
      <c r="AL81" s="1" t="s">
        <v>511</v>
      </c>
      <c r="AM81" s="20">
        <v>4</v>
      </c>
      <c r="AN81" s="18" t="s">
        <v>708</v>
      </c>
      <c r="AO81" s="19">
        <v>12459</v>
      </c>
      <c r="AP81" s="19">
        <v>12898</v>
      </c>
      <c r="AQ81" s="19">
        <v>13337</v>
      </c>
      <c r="AR81" s="19">
        <v>13776</v>
      </c>
    </row>
    <row r="82" spans="2:44" ht="12">
      <c r="B82" s="20">
        <v>72</v>
      </c>
      <c r="D82" s="1" t="s">
        <v>511</v>
      </c>
      <c r="E82" s="21">
        <v>1831</v>
      </c>
      <c r="F82" s="20">
        <v>4</v>
      </c>
      <c r="G82" s="22">
        <v>381.5</v>
      </c>
      <c r="H82" s="23">
        <f t="shared" si="1"/>
        <v>31.363040629095675</v>
      </c>
      <c r="I82" s="11" t="s">
        <v>708</v>
      </c>
      <c r="K82" s="19">
        <v>15388</v>
      </c>
      <c r="L82" s="19">
        <v>14092</v>
      </c>
      <c r="M82" s="19">
        <v>13115</v>
      </c>
      <c r="N82" s="19">
        <v>11698</v>
      </c>
      <c r="O82" s="19">
        <v>11967</v>
      </c>
      <c r="P82" s="19">
        <v>11251</v>
      </c>
      <c r="Q82" s="19">
        <v>10462</v>
      </c>
      <c r="R82" s="19">
        <v>9775</v>
      </c>
      <c r="S82" s="19">
        <v>11563</v>
      </c>
      <c r="T82" s="19">
        <v>11965</v>
      </c>
      <c r="U82" s="24">
        <v>13874</v>
      </c>
      <c r="V82" s="24"/>
      <c r="W82" s="15" t="s">
        <v>512</v>
      </c>
      <c r="X82" s="24">
        <v>13874</v>
      </c>
      <c r="Y82" s="25">
        <v>381.21517976145066</v>
      </c>
      <c r="Z82" s="25">
        <v>36.3941436138031</v>
      </c>
      <c r="AA82" s="19"/>
      <c r="AB82" s="19"/>
      <c r="AC82" s="19"/>
      <c r="AD82" s="19"/>
      <c r="AE82" s="19"/>
      <c r="AG82" s="1" t="s">
        <v>593</v>
      </c>
      <c r="AJ82" s="20">
        <v>73</v>
      </c>
      <c r="AL82" s="1" t="s">
        <v>513</v>
      </c>
      <c r="AM82" s="20">
        <v>10</v>
      </c>
      <c r="AN82" s="18" t="s">
        <v>708</v>
      </c>
      <c r="AO82" s="19">
        <v>14503</v>
      </c>
      <c r="AP82" s="19">
        <v>16206</v>
      </c>
      <c r="AQ82" s="19">
        <v>17909</v>
      </c>
      <c r="AR82" s="19">
        <v>19612</v>
      </c>
    </row>
    <row r="83" spans="2:44" ht="12">
      <c r="B83" s="20">
        <v>73</v>
      </c>
      <c r="D83" s="1" t="s">
        <v>513</v>
      </c>
      <c r="E83" s="21">
        <v>1777</v>
      </c>
      <c r="F83" s="20">
        <v>10</v>
      </c>
      <c r="G83" s="22">
        <v>287.4</v>
      </c>
      <c r="H83" s="23">
        <f t="shared" si="1"/>
        <v>43.2463465553236</v>
      </c>
      <c r="I83" s="11" t="s">
        <v>708</v>
      </c>
      <c r="K83" s="19">
        <v>9050</v>
      </c>
      <c r="L83" s="19">
        <v>8323</v>
      </c>
      <c r="M83" s="19">
        <v>8547</v>
      </c>
      <c r="N83" s="19">
        <v>7466</v>
      </c>
      <c r="O83" s="19">
        <v>7088</v>
      </c>
      <c r="P83" s="19">
        <v>7121</v>
      </c>
      <c r="Q83" s="19">
        <v>7227</v>
      </c>
      <c r="R83" s="19">
        <v>7621</v>
      </c>
      <c r="S83" s="19">
        <v>10244</v>
      </c>
      <c r="T83" s="19">
        <v>12429</v>
      </c>
      <c r="U83" s="24">
        <v>20047</v>
      </c>
      <c r="V83" s="24"/>
      <c r="W83" s="15" t="s">
        <v>514</v>
      </c>
      <c r="X83" s="24">
        <v>20047</v>
      </c>
      <c r="Y83" s="25">
        <v>287.3701063479831</v>
      </c>
      <c r="Z83" s="25">
        <v>69.76021359620692</v>
      </c>
      <c r="AA83" s="19"/>
      <c r="AB83" s="19"/>
      <c r="AC83" s="19"/>
      <c r="AD83" s="19"/>
      <c r="AE83" s="19"/>
      <c r="AG83" s="1" t="s">
        <v>593</v>
      </c>
      <c r="AJ83" s="20">
        <v>74</v>
      </c>
      <c r="AL83" s="1" t="s">
        <v>650</v>
      </c>
      <c r="AM83" s="20">
        <v>12</v>
      </c>
      <c r="AN83" s="18" t="s">
        <v>708</v>
      </c>
      <c r="AO83" s="19">
        <v>43093</v>
      </c>
      <c r="AP83" s="19">
        <v>45542</v>
      </c>
      <c r="AQ83" s="19">
        <v>47991</v>
      </c>
      <c r="AR83" s="19">
        <v>50440</v>
      </c>
    </row>
    <row r="84" spans="2:44" ht="12">
      <c r="B84" s="20">
        <v>74</v>
      </c>
      <c r="D84" s="1" t="s">
        <v>650</v>
      </c>
      <c r="E84" s="21">
        <v>1777</v>
      </c>
      <c r="F84" s="20">
        <v>12</v>
      </c>
      <c r="G84" s="22">
        <v>692.1</v>
      </c>
      <c r="H84" s="23">
        <f t="shared" si="1"/>
        <v>57.143476376246205</v>
      </c>
      <c r="I84" s="11" t="s">
        <v>708</v>
      </c>
      <c r="K84" s="19">
        <v>25953</v>
      </c>
      <c r="L84" s="19">
        <v>26480</v>
      </c>
      <c r="M84" s="19">
        <v>26283</v>
      </c>
      <c r="N84" s="19">
        <v>24337</v>
      </c>
      <c r="O84" s="19">
        <v>25864</v>
      </c>
      <c r="P84" s="19">
        <v>24560</v>
      </c>
      <c r="Q84" s="19">
        <v>25925</v>
      </c>
      <c r="R84" s="19">
        <v>28163</v>
      </c>
      <c r="S84" s="19">
        <v>35740</v>
      </c>
      <c r="T84" s="19">
        <v>39549</v>
      </c>
      <c r="U84" s="24">
        <v>47286</v>
      </c>
      <c r="V84" s="24"/>
      <c r="W84" s="15" t="s">
        <v>515</v>
      </c>
      <c r="X84" s="24">
        <v>47286</v>
      </c>
      <c r="Y84" s="25">
        <v>692.0837270288511</v>
      </c>
      <c r="Z84" s="25">
        <v>68.32410321653</v>
      </c>
      <c r="AA84" s="19"/>
      <c r="AB84" s="19"/>
      <c r="AC84" s="19"/>
      <c r="AD84" s="19"/>
      <c r="AE84" s="19"/>
      <c r="AG84" s="1" t="s">
        <v>593</v>
      </c>
      <c r="AJ84" s="20">
        <v>75</v>
      </c>
      <c r="AL84" s="1" t="s">
        <v>516</v>
      </c>
      <c r="AM84" s="20">
        <v>7</v>
      </c>
      <c r="AN84" s="18" t="s">
        <v>708</v>
      </c>
      <c r="AO84" s="19">
        <v>55823</v>
      </c>
      <c r="AP84" s="19">
        <v>64878</v>
      </c>
      <c r="AQ84" s="19">
        <v>73933</v>
      </c>
      <c r="AR84" s="19">
        <v>82988</v>
      </c>
    </row>
    <row r="85" spans="2:44" ht="12">
      <c r="B85" s="20">
        <v>75</v>
      </c>
      <c r="D85" s="1" t="s">
        <v>516</v>
      </c>
      <c r="E85" s="21">
        <v>1738</v>
      </c>
      <c r="F85" s="20">
        <v>7</v>
      </c>
      <c r="G85" s="22">
        <v>414.6</v>
      </c>
      <c r="H85" s="23">
        <f t="shared" si="1"/>
        <v>110.2821997105644</v>
      </c>
      <c r="I85" s="11" t="s">
        <v>708</v>
      </c>
      <c r="K85" s="19">
        <v>13239</v>
      </c>
      <c r="L85" s="19">
        <v>12787</v>
      </c>
      <c r="M85" s="19">
        <v>12461</v>
      </c>
      <c r="N85" s="19">
        <v>13167</v>
      </c>
      <c r="O85" s="19">
        <v>14008</v>
      </c>
      <c r="P85" s="19">
        <v>17537</v>
      </c>
      <c r="Q85" s="19">
        <v>21941</v>
      </c>
      <c r="R85" s="19">
        <v>28893</v>
      </c>
      <c r="S85" s="19">
        <v>34150</v>
      </c>
      <c r="T85" s="19">
        <v>45723</v>
      </c>
      <c r="U85" s="24">
        <v>59209</v>
      </c>
      <c r="V85" s="24"/>
      <c r="W85" s="15" t="s">
        <v>517</v>
      </c>
      <c r="X85" s="24">
        <v>59209</v>
      </c>
      <c r="Y85" s="25">
        <v>414.6261364917521</v>
      </c>
      <c r="Z85" s="25">
        <v>142.80093508089257</v>
      </c>
      <c r="AA85" s="19"/>
      <c r="AB85" s="19"/>
      <c r="AC85" s="19"/>
      <c r="AD85" s="19"/>
      <c r="AE85" s="19"/>
      <c r="AG85" s="1" t="s">
        <v>593</v>
      </c>
      <c r="AJ85" s="20">
        <v>76</v>
      </c>
      <c r="AL85" s="1" t="s">
        <v>518</v>
      </c>
      <c r="AM85" s="20">
        <v>4</v>
      </c>
      <c r="AN85" s="18" t="s">
        <v>708</v>
      </c>
      <c r="AO85" s="19">
        <v>16121</v>
      </c>
      <c r="AP85" s="19">
        <v>16042</v>
      </c>
      <c r="AQ85" s="19">
        <v>16042</v>
      </c>
      <c r="AR85" s="19">
        <v>16042</v>
      </c>
    </row>
    <row r="86" spans="2:44" ht="12">
      <c r="B86" s="20">
        <v>76</v>
      </c>
      <c r="D86" s="1" t="s">
        <v>518</v>
      </c>
      <c r="E86" s="21">
        <v>1806</v>
      </c>
      <c r="F86" s="20">
        <v>4</v>
      </c>
      <c r="G86" s="22">
        <v>357.9</v>
      </c>
      <c r="H86" s="23">
        <f t="shared" si="1"/>
        <v>45.72785694328025</v>
      </c>
      <c r="I86" s="11" t="s">
        <v>708</v>
      </c>
      <c r="K86" s="19">
        <v>10793</v>
      </c>
      <c r="L86" s="19">
        <v>11623</v>
      </c>
      <c r="M86" s="19">
        <v>11901</v>
      </c>
      <c r="N86" s="19">
        <v>12804</v>
      </c>
      <c r="O86" s="19">
        <v>14635</v>
      </c>
      <c r="P86" s="19">
        <v>18956</v>
      </c>
      <c r="Q86" s="19">
        <v>17219</v>
      </c>
      <c r="R86" s="19">
        <v>16741</v>
      </c>
      <c r="S86" s="19">
        <v>17810</v>
      </c>
      <c r="T86" s="19">
        <v>16366</v>
      </c>
      <c r="U86" s="24">
        <v>16657</v>
      </c>
      <c r="V86" s="24"/>
      <c r="W86" s="15" t="s">
        <v>519</v>
      </c>
      <c r="X86" s="24">
        <v>16657</v>
      </c>
      <c r="Y86" s="25">
        <v>357.3286335689586</v>
      </c>
      <c r="Z86" s="25">
        <v>46.6153519062599</v>
      </c>
      <c r="AA86" s="19"/>
      <c r="AB86" s="19"/>
      <c r="AC86" s="19"/>
      <c r="AD86" s="19"/>
      <c r="AE86" s="19"/>
      <c r="AG86" s="1" t="s">
        <v>593</v>
      </c>
      <c r="AJ86" s="20">
        <v>77</v>
      </c>
      <c r="AL86" s="1" t="s">
        <v>520</v>
      </c>
      <c r="AM86" s="20">
        <v>18</v>
      </c>
      <c r="AN86" s="18" t="s">
        <v>708</v>
      </c>
      <c r="AO86" s="19">
        <v>39042</v>
      </c>
      <c r="AP86" s="19">
        <v>46049</v>
      </c>
      <c r="AQ86" s="19">
        <v>53056</v>
      </c>
      <c r="AR86" s="19">
        <v>60063</v>
      </c>
    </row>
    <row r="87" spans="2:44" ht="12">
      <c r="B87" s="20">
        <v>77</v>
      </c>
      <c r="D87" s="1" t="s">
        <v>520</v>
      </c>
      <c r="E87" s="21">
        <v>1651</v>
      </c>
      <c r="F87" s="20">
        <v>18</v>
      </c>
      <c r="G87" s="22">
        <v>216.6</v>
      </c>
      <c r="H87" s="23">
        <f t="shared" si="1"/>
        <v>139.10895660203138</v>
      </c>
      <c r="I87" s="11" t="s">
        <v>708</v>
      </c>
      <c r="K87" s="19">
        <v>12832</v>
      </c>
      <c r="L87" s="19">
        <v>12477</v>
      </c>
      <c r="M87" s="19">
        <v>11894</v>
      </c>
      <c r="N87" s="19">
        <v>11019</v>
      </c>
      <c r="O87" s="19">
        <v>9548</v>
      </c>
      <c r="P87" s="19">
        <v>10343</v>
      </c>
      <c r="Q87" s="19">
        <v>11919</v>
      </c>
      <c r="R87" s="19">
        <v>14059</v>
      </c>
      <c r="S87" s="19">
        <v>20107</v>
      </c>
      <c r="T87" s="19">
        <v>30131</v>
      </c>
      <c r="U87" s="24">
        <v>34780</v>
      </c>
      <c r="V87" s="24"/>
      <c r="W87" s="15" t="s">
        <v>521</v>
      </c>
      <c r="X87" s="24">
        <v>34780</v>
      </c>
      <c r="Y87" s="25">
        <v>216.61171017008573</v>
      </c>
      <c r="Z87" s="25">
        <v>160.56380318815815</v>
      </c>
      <c r="AA87" s="19"/>
      <c r="AB87" s="19"/>
      <c r="AC87" s="19"/>
      <c r="AD87" s="19"/>
      <c r="AE87" s="19"/>
      <c r="AG87" s="1" t="s">
        <v>593</v>
      </c>
      <c r="AJ87" s="20">
        <v>78</v>
      </c>
      <c r="AL87" s="1" t="s">
        <v>522</v>
      </c>
      <c r="AM87" s="20">
        <v>15</v>
      </c>
      <c r="AN87" s="18" t="s">
        <v>708</v>
      </c>
      <c r="AO87" s="19">
        <v>17094</v>
      </c>
      <c r="AP87" s="19">
        <v>19903</v>
      </c>
      <c r="AQ87" s="19">
        <v>22712</v>
      </c>
      <c r="AR87" s="19">
        <v>25521</v>
      </c>
    </row>
    <row r="88" spans="2:44" ht="12">
      <c r="B88" s="20">
        <v>78</v>
      </c>
      <c r="D88" s="1" t="s">
        <v>522</v>
      </c>
      <c r="E88" s="21">
        <v>1727</v>
      </c>
      <c r="F88" s="20">
        <v>15</v>
      </c>
      <c r="G88" s="22">
        <v>284.5</v>
      </c>
      <c r="H88" s="23">
        <f t="shared" si="1"/>
        <v>49.78207381370826</v>
      </c>
      <c r="I88" s="11" t="s">
        <v>708</v>
      </c>
      <c r="K88" s="19">
        <v>9519</v>
      </c>
      <c r="L88" s="19">
        <v>9237</v>
      </c>
      <c r="M88" s="19">
        <v>8863</v>
      </c>
      <c r="N88" s="19">
        <v>7953</v>
      </c>
      <c r="O88" s="19">
        <v>8454</v>
      </c>
      <c r="P88" s="19">
        <v>8934</v>
      </c>
      <c r="Q88" s="19">
        <v>9206</v>
      </c>
      <c r="R88" s="19">
        <v>10069</v>
      </c>
      <c r="S88" s="19">
        <v>11761</v>
      </c>
      <c r="T88" s="19">
        <v>14163</v>
      </c>
      <c r="U88" s="24">
        <v>16863</v>
      </c>
      <c r="V88" s="24"/>
      <c r="W88" s="15" t="s">
        <v>523</v>
      </c>
      <c r="X88" s="24">
        <v>16863</v>
      </c>
      <c r="Y88" s="25">
        <v>284.428267235215</v>
      </c>
      <c r="Z88" s="25">
        <v>59.28735622488156</v>
      </c>
      <c r="AA88" s="19"/>
      <c r="AB88" s="19"/>
      <c r="AC88" s="19"/>
      <c r="AD88" s="19"/>
      <c r="AE88" s="19"/>
      <c r="AG88" s="1" t="s">
        <v>593</v>
      </c>
      <c r="AJ88" s="20">
        <v>79</v>
      </c>
      <c r="AL88" s="1" t="s">
        <v>524</v>
      </c>
      <c r="AM88" s="20">
        <v>3</v>
      </c>
      <c r="AN88" s="18" t="s">
        <v>708</v>
      </c>
      <c r="AO88" s="19">
        <v>16033</v>
      </c>
      <c r="AP88" s="19">
        <v>15798</v>
      </c>
      <c r="AQ88" s="19">
        <v>15798</v>
      </c>
      <c r="AR88" s="19">
        <v>15798</v>
      </c>
    </row>
    <row r="89" spans="2:44" ht="12">
      <c r="B89" s="20">
        <v>79</v>
      </c>
      <c r="D89" s="1" t="s">
        <v>524</v>
      </c>
      <c r="E89" s="21">
        <v>1793</v>
      </c>
      <c r="F89" s="20">
        <v>3</v>
      </c>
      <c r="G89" s="22">
        <v>442.7</v>
      </c>
      <c r="H89" s="23">
        <f t="shared" si="1"/>
        <v>36.76982154958211</v>
      </c>
      <c r="I89" s="11" t="s">
        <v>708</v>
      </c>
      <c r="K89" s="19">
        <v>16853</v>
      </c>
      <c r="L89" s="19">
        <v>19856</v>
      </c>
      <c r="M89" s="19">
        <v>19816</v>
      </c>
      <c r="N89" s="19">
        <v>20017</v>
      </c>
      <c r="O89" s="19">
        <v>21916</v>
      </c>
      <c r="P89" s="19">
        <v>21379</v>
      </c>
      <c r="Q89" s="19">
        <v>17390</v>
      </c>
      <c r="R89" s="19">
        <v>15439</v>
      </c>
      <c r="S89" s="19">
        <v>16579</v>
      </c>
      <c r="T89" s="19">
        <v>16278</v>
      </c>
      <c r="U89" s="24">
        <v>17917</v>
      </c>
      <c r="V89" s="24"/>
      <c r="W89" s="15" t="s">
        <v>525</v>
      </c>
      <c r="X89" s="24">
        <v>17917</v>
      </c>
      <c r="Y89" s="25">
        <v>442.63852766885407</v>
      </c>
      <c r="Z89" s="25">
        <v>40.47772365040043</v>
      </c>
      <c r="AA89" s="19"/>
      <c r="AB89" s="19"/>
      <c r="AC89" s="19"/>
      <c r="AD89" s="19"/>
      <c r="AE89" s="19"/>
      <c r="AG89" s="1" t="s">
        <v>593</v>
      </c>
      <c r="AJ89" s="20">
        <v>80</v>
      </c>
      <c r="AL89" s="1" t="s">
        <v>526</v>
      </c>
      <c r="AM89" s="20">
        <v>10</v>
      </c>
      <c r="AN89" s="18" t="s">
        <v>708</v>
      </c>
      <c r="AO89" s="19">
        <v>13103</v>
      </c>
      <c r="AP89" s="19">
        <v>15207</v>
      </c>
      <c r="AQ89" s="19">
        <v>17311</v>
      </c>
      <c r="AR89" s="19">
        <v>19415</v>
      </c>
    </row>
    <row r="90" spans="2:44" ht="12">
      <c r="B90" s="20">
        <v>80</v>
      </c>
      <c r="D90" s="1" t="s">
        <v>526</v>
      </c>
      <c r="E90" s="21">
        <v>1838</v>
      </c>
      <c r="F90" s="20">
        <v>10</v>
      </c>
      <c r="G90" s="22">
        <v>156.6</v>
      </c>
      <c r="H90" s="23">
        <f t="shared" si="1"/>
        <v>65.75351213282248</v>
      </c>
      <c r="I90" s="11" t="s">
        <v>708</v>
      </c>
      <c r="K90" s="19">
        <v>6214</v>
      </c>
      <c r="L90" s="19">
        <v>6937</v>
      </c>
      <c r="M90" s="19">
        <v>6369</v>
      </c>
      <c r="N90" s="19">
        <v>5980</v>
      </c>
      <c r="O90" s="19">
        <v>5218</v>
      </c>
      <c r="P90" s="19">
        <v>4745</v>
      </c>
      <c r="Q90" s="19">
        <v>4715</v>
      </c>
      <c r="R90" s="19">
        <v>5248</v>
      </c>
      <c r="S90" s="19">
        <v>7625</v>
      </c>
      <c r="T90" s="19">
        <v>10297</v>
      </c>
      <c r="U90" s="24">
        <v>15244</v>
      </c>
      <c r="V90" s="24"/>
      <c r="W90" s="15" t="s">
        <v>527</v>
      </c>
      <c r="X90" s="24">
        <v>15244</v>
      </c>
      <c r="Y90" s="25">
        <v>156.5795212178589</v>
      </c>
      <c r="Z90" s="25">
        <v>97.35628185240179</v>
      </c>
      <c r="AA90" s="19"/>
      <c r="AB90" s="19"/>
      <c r="AC90" s="19"/>
      <c r="AD90" s="19"/>
      <c r="AE90" s="19"/>
      <c r="AG90" s="1" t="s">
        <v>593</v>
      </c>
      <c r="AJ90" s="20">
        <v>81</v>
      </c>
      <c r="AL90" s="1" t="s">
        <v>528</v>
      </c>
      <c r="AM90" s="20">
        <v>19</v>
      </c>
      <c r="AN90" s="18" t="s">
        <v>708</v>
      </c>
      <c r="AO90" s="19">
        <v>10393</v>
      </c>
      <c r="AP90" s="19">
        <v>10563</v>
      </c>
      <c r="AQ90" s="19">
        <v>10733</v>
      </c>
      <c r="AR90" s="19">
        <v>10903</v>
      </c>
    </row>
    <row r="91" spans="2:44" ht="12">
      <c r="B91" s="20">
        <v>81</v>
      </c>
      <c r="D91" s="1" t="s">
        <v>528</v>
      </c>
      <c r="E91" s="21">
        <v>1781</v>
      </c>
      <c r="F91" s="20">
        <v>19</v>
      </c>
      <c r="G91" s="22">
        <v>295.5</v>
      </c>
      <c r="H91" s="23">
        <f t="shared" si="1"/>
        <v>29.204737732656515</v>
      </c>
      <c r="I91" s="11" t="s">
        <v>708</v>
      </c>
      <c r="K91" s="19">
        <v>9758</v>
      </c>
      <c r="L91" s="19">
        <v>11890</v>
      </c>
      <c r="M91" s="19">
        <v>11606</v>
      </c>
      <c r="N91" s="19">
        <v>13388</v>
      </c>
      <c r="O91" s="19">
        <v>14866</v>
      </c>
      <c r="P91" s="19">
        <v>16319</v>
      </c>
      <c r="Q91" s="19">
        <v>16155</v>
      </c>
      <c r="R91" s="19">
        <v>9604</v>
      </c>
      <c r="S91" s="19">
        <v>10903</v>
      </c>
      <c r="T91" s="19">
        <v>8630</v>
      </c>
      <c r="U91" s="24">
        <v>11560</v>
      </c>
      <c r="V91" s="24"/>
      <c r="W91" s="15" t="s">
        <v>529</v>
      </c>
      <c r="X91" s="24">
        <v>11560</v>
      </c>
      <c r="Y91" s="25">
        <v>295.4404850524404</v>
      </c>
      <c r="Z91" s="25">
        <v>39.12801591138774</v>
      </c>
      <c r="AA91" s="19"/>
      <c r="AB91" s="19"/>
      <c r="AC91" s="19"/>
      <c r="AD91" s="19"/>
      <c r="AE91" s="19"/>
      <c r="AG91" s="1" t="s">
        <v>593</v>
      </c>
      <c r="AJ91" s="20">
        <v>82</v>
      </c>
      <c r="AL91" s="1" t="s">
        <v>530</v>
      </c>
      <c r="AM91" s="20">
        <v>13</v>
      </c>
      <c r="AN91" s="18" t="s">
        <v>708</v>
      </c>
      <c r="AO91" s="19">
        <v>28086</v>
      </c>
      <c r="AP91" s="19">
        <v>27594</v>
      </c>
      <c r="AQ91" s="19">
        <v>27594</v>
      </c>
      <c r="AR91" s="19">
        <v>27594</v>
      </c>
    </row>
    <row r="92" spans="2:44" ht="12">
      <c r="B92" s="20">
        <v>82</v>
      </c>
      <c r="D92" s="1" t="s">
        <v>530</v>
      </c>
      <c r="E92" s="21">
        <v>1752</v>
      </c>
      <c r="F92" s="20">
        <v>13</v>
      </c>
      <c r="G92" s="22">
        <v>813.8</v>
      </c>
      <c r="H92" s="23">
        <f t="shared" si="1"/>
        <v>35.67584173015483</v>
      </c>
      <c r="I92" s="11" t="s">
        <v>708</v>
      </c>
      <c r="K92" s="19">
        <v>37197</v>
      </c>
      <c r="L92" s="19">
        <v>40044</v>
      </c>
      <c r="M92" s="19">
        <v>41374</v>
      </c>
      <c r="N92" s="19">
        <v>41283</v>
      </c>
      <c r="O92" s="19">
        <v>41271</v>
      </c>
      <c r="P92" s="19">
        <v>41442</v>
      </c>
      <c r="Q92" s="19">
        <v>33637</v>
      </c>
      <c r="R92" s="19">
        <v>30076</v>
      </c>
      <c r="S92" s="19">
        <v>30599</v>
      </c>
      <c r="T92" s="19">
        <v>29033</v>
      </c>
      <c r="U92" s="15">
        <v>37355</v>
      </c>
      <c r="V92" s="15"/>
      <c r="W92" s="15" t="s">
        <v>531</v>
      </c>
      <c r="X92" s="15">
        <v>37355</v>
      </c>
      <c r="Y92" s="16">
        <v>819.2958527220976</v>
      </c>
      <c r="Z92" s="16">
        <v>45.59403038095286</v>
      </c>
      <c r="AA92" s="19"/>
      <c r="AB92" s="19"/>
      <c r="AC92" s="19"/>
      <c r="AD92" s="19"/>
      <c r="AE92" s="19"/>
      <c r="AG92" s="1" t="s">
        <v>593</v>
      </c>
      <c r="AJ92" s="20">
        <v>83</v>
      </c>
      <c r="AL92" s="1" t="s">
        <v>532</v>
      </c>
      <c r="AM92" s="20">
        <v>15</v>
      </c>
      <c r="AN92" s="18" t="s">
        <v>708</v>
      </c>
      <c r="AO92" s="19">
        <v>77978</v>
      </c>
      <c r="AP92" s="19">
        <v>93491</v>
      </c>
      <c r="AQ92" s="19">
        <v>109004</v>
      </c>
      <c r="AR92" s="19">
        <v>124517</v>
      </c>
    </row>
    <row r="93" spans="2:44" ht="12">
      <c r="B93" s="20">
        <v>83</v>
      </c>
      <c r="D93" s="1" t="s">
        <v>532</v>
      </c>
      <c r="E93" s="21">
        <v>1721</v>
      </c>
      <c r="F93" s="20">
        <v>15</v>
      </c>
      <c r="G93" s="22">
        <v>472.8</v>
      </c>
      <c r="H93" s="23">
        <f t="shared" si="1"/>
        <v>133.89593908629442</v>
      </c>
      <c r="I93" s="11" t="s">
        <v>708</v>
      </c>
      <c r="K93" s="19">
        <v>17618</v>
      </c>
      <c r="L93" s="19">
        <v>17200</v>
      </c>
      <c r="M93" s="19">
        <v>18088</v>
      </c>
      <c r="N93" s="19">
        <v>17009</v>
      </c>
      <c r="O93" s="19">
        <v>18500</v>
      </c>
      <c r="P93" s="19">
        <v>21985</v>
      </c>
      <c r="Q93" s="19">
        <v>27550</v>
      </c>
      <c r="R93" s="19">
        <v>37479</v>
      </c>
      <c r="S93" s="19">
        <v>50398</v>
      </c>
      <c r="T93" s="19">
        <v>63306</v>
      </c>
      <c r="U93" s="24">
        <v>86320</v>
      </c>
      <c r="V93" s="24"/>
      <c r="W93" s="15" t="s">
        <v>533</v>
      </c>
      <c r="X93" s="24">
        <v>86320</v>
      </c>
      <c r="Y93" s="25">
        <v>472.6789471611452</v>
      </c>
      <c r="Z93" s="25">
        <v>182.61866858769127</v>
      </c>
      <c r="AA93" s="19"/>
      <c r="AB93" s="19"/>
      <c r="AC93" s="19"/>
      <c r="AD93" s="19"/>
      <c r="AE93" s="19"/>
      <c r="AG93" s="1" t="s">
        <v>593</v>
      </c>
      <c r="AJ93" s="20">
        <v>84</v>
      </c>
      <c r="AL93" s="1" t="s">
        <v>534</v>
      </c>
      <c r="AM93" s="20">
        <v>15</v>
      </c>
      <c r="AN93" s="18" t="s">
        <v>708</v>
      </c>
      <c r="AO93" s="19">
        <v>247649</v>
      </c>
      <c r="AP93" s="19">
        <v>273854</v>
      </c>
      <c r="AQ93" s="19">
        <v>300059</v>
      </c>
      <c r="AR93" s="19">
        <v>326264</v>
      </c>
    </row>
    <row r="94" spans="2:44" ht="12">
      <c r="B94" s="20">
        <v>84</v>
      </c>
      <c r="D94" s="1" t="s">
        <v>534</v>
      </c>
      <c r="E94" s="21">
        <v>1634</v>
      </c>
      <c r="F94" s="20">
        <v>15</v>
      </c>
      <c r="G94" s="22">
        <v>238.1</v>
      </c>
      <c r="H94" s="23">
        <f t="shared" si="1"/>
        <v>914.947501049979</v>
      </c>
      <c r="I94" s="11" t="s">
        <v>708</v>
      </c>
      <c r="K94" s="19">
        <v>30062</v>
      </c>
      <c r="L94" s="19">
        <v>23437</v>
      </c>
      <c r="M94" s="19">
        <v>18972</v>
      </c>
      <c r="N94" s="19">
        <v>30310</v>
      </c>
      <c r="O94" s="19">
        <v>41960</v>
      </c>
      <c r="P94" s="19">
        <v>57430</v>
      </c>
      <c r="Q94" s="19">
        <v>117339</v>
      </c>
      <c r="R94" s="19">
        <v>154463</v>
      </c>
      <c r="S94" s="19">
        <v>180735</v>
      </c>
      <c r="T94" s="19">
        <v>217849</v>
      </c>
      <c r="U94" s="24">
        <v>262300</v>
      </c>
      <c r="V94" s="24"/>
      <c r="W94" s="15" t="s">
        <v>535</v>
      </c>
      <c r="X94" s="24">
        <v>262300</v>
      </c>
      <c r="Y94" s="25">
        <v>238.0601172669526</v>
      </c>
      <c r="Z94" s="25">
        <v>1101.822527063051</v>
      </c>
      <c r="AA94" s="19"/>
      <c r="AB94" s="19"/>
      <c r="AC94" s="19"/>
      <c r="AD94" s="19"/>
      <c r="AE94" s="19"/>
      <c r="AG94" s="1" t="s">
        <v>593</v>
      </c>
      <c r="AJ94" s="20">
        <v>85</v>
      </c>
      <c r="AL94" s="1" t="s">
        <v>536</v>
      </c>
      <c r="AM94" s="20">
        <v>12</v>
      </c>
      <c r="AN94" s="18" t="s">
        <v>708</v>
      </c>
      <c r="AO94" s="19">
        <v>56614</v>
      </c>
      <c r="AP94" s="19">
        <v>56455</v>
      </c>
      <c r="AQ94" s="19">
        <v>56455</v>
      </c>
      <c r="AR94" s="19">
        <v>56455</v>
      </c>
    </row>
    <row r="95" spans="2:44" ht="12">
      <c r="B95" s="20">
        <v>85</v>
      </c>
      <c r="D95" s="1" t="s">
        <v>536</v>
      </c>
      <c r="E95" s="21">
        <v>1777</v>
      </c>
      <c r="F95" s="20">
        <v>12</v>
      </c>
      <c r="G95" s="22">
        <v>382.4</v>
      </c>
      <c r="H95" s="23">
        <f t="shared" si="1"/>
        <v>148.90690376569037</v>
      </c>
      <c r="I95" s="11" t="s">
        <v>708</v>
      </c>
      <c r="K95" s="19">
        <v>19265</v>
      </c>
      <c r="L95" s="19">
        <v>18459</v>
      </c>
      <c r="M95" s="19">
        <v>20238</v>
      </c>
      <c r="N95" s="19">
        <v>20088</v>
      </c>
      <c r="O95" s="19">
        <v>26481</v>
      </c>
      <c r="P95" s="19">
        <v>31219</v>
      </c>
      <c r="Q95" s="19">
        <v>40335</v>
      </c>
      <c r="R95" s="19">
        <v>50901</v>
      </c>
      <c r="S95" s="19">
        <v>57654</v>
      </c>
      <c r="T95" s="19">
        <v>56942</v>
      </c>
      <c r="U95" s="24">
        <v>57930</v>
      </c>
      <c r="V95" s="24"/>
      <c r="W95" s="15" t="s">
        <v>537</v>
      </c>
      <c r="X95" s="24">
        <v>57930</v>
      </c>
      <c r="Y95" s="25">
        <v>382.35156958256175</v>
      </c>
      <c r="Z95" s="25">
        <v>151.50977427200306</v>
      </c>
      <c r="AA95" s="19"/>
      <c r="AB95" s="19"/>
      <c r="AC95" s="19"/>
      <c r="AD95" s="19"/>
      <c r="AE95" s="19"/>
      <c r="AG95" s="1" t="s">
        <v>593</v>
      </c>
      <c r="AJ95" s="20">
        <v>86</v>
      </c>
      <c r="AL95" s="1" t="s">
        <v>538</v>
      </c>
      <c r="AM95" s="20">
        <v>6</v>
      </c>
      <c r="AN95" s="18" t="s">
        <v>708</v>
      </c>
      <c r="AO95" s="19">
        <v>2399</v>
      </c>
      <c r="AP95" s="19">
        <v>2401</v>
      </c>
      <c r="AQ95" s="19">
        <v>2401</v>
      </c>
      <c r="AR95" s="19">
        <v>2401</v>
      </c>
    </row>
    <row r="96" spans="2:44" ht="12">
      <c r="B96" s="20">
        <v>86</v>
      </c>
      <c r="D96" s="1" t="s">
        <v>538</v>
      </c>
      <c r="E96" s="21">
        <v>1847</v>
      </c>
      <c r="F96" s="20">
        <v>6</v>
      </c>
      <c r="G96" s="22">
        <v>415.9</v>
      </c>
      <c r="H96" s="23">
        <f t="shared" si="1"/>
        <v>6.3356576100024045</v>
      </c>
      <c r="I96" s="11" t="s">
        <v>708</v>
      </c>
      <c r="K96" s="19">
        <v>5647</v>
      </c>
      <c r="L96" s="19">
        <v>5317</v>
      </c>
      <c r="M96" s="19">
        <v>4931</v>
      </c>
      <c r="N96" s="19">
        <v>4525</v>
      </c>
      <c r="O96" s="19">
        <v>4875</v>
      </c>
      <c r="P96" s="19">
        <v>4069</v>
      </c>
      <c r="Q96" s="19">
        <v>3221</v>
      </c>
      <c r="R96" s="19">
        <v>2529</v>
      </c>
      <c r="S96" s="19">
        <v>2937</v>
      </c>
      <c r="T96" s="19">
        <v>2635</v>
      </c>
      <c r="U96" s="24">
        <v>2536</v>
      </c>
      <c r="V96" s="24"/>
      <c r="W96" s="15" t="s">
        <v>539</v>
      </c>
      <c r="X96" s="24">
        <v>2536</v>
      </c>
      <c r="Y96" s="25">
        <v>415.8566066715367</v>
      </c>
      <c r="Z96" s="25">
        <v>6.098255887522915</v>
      </c>
      <c r="AA96" s="19"/>
      <c r="AB96" s="19"/>
      <c r="AC96" s="19"/>
      <c r="AD96" s="19"/>
      <c r="AE96" s="19"/>
      <c r="AG96" s="1" t="s">
        <v>593</v>
      </c>
      <c r="AJ96" s="20">
        <v>87</v>
      </c>
      <c r="AL96" s="1" t="s">
        <v>540</v>
      </c>
      <c r="AM96" s="20">
        <v>20</v>
      </c>
      <c r="AN96" s="18" t="s">
        <v>708</v>
      </c>
      <c r="AO96" s="19">
        <v>30477</v>
      </c>
      <c r="AP96" s="19">
        <v>34283</v>
      </c>
      <c r="AQ96" s="19">
        <v>38089</v>
      </c>
      <c r="AR96" s="19">
        <v>41895</v>
      </c>
    </row>
    <row r="97" spans="2:44" ht="12">
      <c r="B97" s="20">
        <v>87</v>
      </c>
      <c r="D97" s="1" t="s">
        <v>540</v>
      </c>
      <c r="E97" s="21">
        <v>1634</v>
      </c>
      <c r="F97" s="20">
        <v>20</v>
      </c>
      <c r="G97" s="22">
        <v>315.9</v>
      </c>
      <c r="H97" s="23">
        <f t="shared" si="1"/>
        <v>79.30674264007598</v>
      </c>
      <c r="I97" s="11" t="s">
        <v>708</v>
      </c>
      <c r="K97" s="19">
        <v>13102</v>
      </c>
      <c r="L97" s="19">
        <v>14929</v>
      </c>
      <c r="M97" s="19">
        <v>14433</v>
      </c>
      <c r="N97" s="19">
        <v>13409</v>
      </c>
      <c r="O97" s="19">
        <v>13381</v>
      </c>
      <c r="P97" s="19">
        <v>14906</v>
      </c>
      <c r="Q97" s="19">
        <v>17164</v>
      </c>
      <c r="R97" s="19">
        <v>18285</v>
      </c>
      <c r="S97" s="19">
        <v>21603</v>
      </c>
      <c r="T97" s="19">
        <v>25053</v>
      </c>
      <c r="U97" s="24">
        <v>29728</v>
      </c>
      <c r="V97" s="24"/>
      <c r="W97" s="15" t="s">
        <v>541</v>
      </c>
      <c r="X97" s="24">
        <v>29728</v>
      </c>
      <c r="Y97" s="25">
        <v>315.86656038560795</v>
      </c>
      <c r="Z97" s="25">
        <v>94.11569228381833</v>
      </c>
      <c r="AA97" s="19"/>
      <c r="AB97" s="19"/>
      <c r="AC97" s="19"/>
      <c r="AD97" s="19"/>
      <c r="AE97" s="19"/>
      <c r="AG97" s="1" t="s">
        <v>593</v>
      </c>
      <c r="AJ97" s="20">
        <v>88</v>
      </c>
      <c r="AL97" s="1" t="s">
        <v>542</v>
      </c>
      <c r="AM97" s="20">
        <v>21</v>
      </c>
      <c r="AN97" s="18" t="s">
        <v>708</v>
      </c>
      <c r="AO97" s="19">
        <v>44273</v>
      </c>
      <c r="AP97" s="19">
        <v>54004</v>
      </c>
      <c r="AQ97" s="19">
        <v>63735</v>
      </c>
      <c r="AR97" s="19">
        <v>73466</v>
      </c>
    </row>
    <row r="98" spans="2:44" ht="12">
      <c r="B98" s="20">
        <v>88</v>
      </c>
      <c r="D98" s="1" t="s">
        <v>542</v>
      </c>
      <c r="E98" s="21">
        <v>1634</v>
      </c>
      <c r="F98" s="20">
        <v>21</v>
      </c>
      <c r="G98" s="22">
        <v>142.9</v>
      </c>
      <c r="H98" s="23">
        <f t="shared" si="1"/>
        <v>244.71658502449264</v>
      </c>
      <c r="I98" s="11" t="s">
        <v>708</v>
      </c>
      <c r="K98" s="19">
        <v>5732</v>
      </c>
      <c r="L98" s="19">
        <v>6338</v>
      </c>
      <c r="M98" s="19">
        <v>6138</v>
      </c>
      <c r="N98" s="19">
        <v>3879</v>
      </c>
      <c r="O98" s="19">
        <v>4907</v>
      </c>
      <c r="P98" s="19">
        <v>6317</v>
      </c>
      <c r="Q98" s="19">
        <v>11539</v>
      </c>
      <c r="R98" s="19">
        <v>17853</v>
      </c>
      <c r="S98" s="19">
        <v>22763</v>
      </c>
      <c r="T98" s="19">
        <v>34970</v>
      </c>
      <c r="U98" s="24">
        <v>48102</v>
      </c>
      <c r="V98" s="24"/>
      <c r="W98" s="15" t="s">
        <v>543</v>
      </c>
      <c r="X98" s="24">
        <v>48102</v>
      </c>
      <c r="Y98" s="25">
        <v>142.92193786226036</v>
      </c>
      <c r="Z98" s="25">
        <v>336.5613475403464</v>
      </c>
      <c r="AA98" s="19"/>
      <c r="AB98" s="19"/>
      <c r="AC98" s="19"/>
      <c r="AD98" s="19"/>
      <c r="AE98" s="19"/>
      <c r="AG98" s="1" t="s">
        <v>593</v>
      </c>
      <c r="AJ98" s="20">
        <v>89</v>
      </c>
      <c r="AL98" s="1" t="s">
        <v>544</v>
      </c>
      <c r="AM98" s="20">
        <v>18</v>
      </c>
      <c r="AN98" s="18" t="s">
        <v>708</v>
      </c>
      <c r="AO98" s="19">
        <v>6696</v>
      </c>
      <c r="AP98" s="19">
        <v>6997</v>
      </c>
      <c r="AQ98" s="19">
        <v>7298</v>
      </c>
      <c r="AR98" s="19">
        <v>7599</v>
      </c>
    </row>
    <row r="99" spans="2:44" ht="12">
      <c r="B99" s="20">
        <v>89</v>
      </c>
      <c r="D99" s="1" t="s">
        <v>544</v>
      </c>
      <c r="E99" s="21">
        <v>1691</v>
      </c>
      <c r="F99" s="20">
        <v>18</v>
      </c>
      <c r="G99" s="22">
        <v>316.3</v>
      </c>
      <c r="H99" s="23">
        <f t="shared" si="1"/>
        <v>19.883022447043945</v>
      </c>
      <c r="I99" s="11" t="s">
        <v>708</v>
      </c>
      <c r="K99" s="19">
        <v>9265</v>
      </c>
      <c r="L99" s="19">
        <v>9576</v>
      </c>
      <c r="M99" s="19">
        <v>9161</v>
      </c>
      <c r="N99" s="19">
        <v>7618</v>
      </c>
      <c r="O99" s="19">
        <v>6954</v>
      </c>
      <c r="P99" s="19">
        <v>6299</v>
      </c>
      <c r="Q99" s="19">
        <v>5889</v>
      </c>
      <c r="R99" s="19">
        <v>5491</v>
      </c>
      <c r="S99" s="19">
        <v>5968</v>
      </c>
      <c r="T99" s="19">
        <v>6289</v>
      </c>
      <c r="U99" s="24">
        <v>6630</v>
      </c>
      <c r="V99" s="24"/>
      <c r="W99" s="15" t="s">
        <v>545</v>
      </c>
      <c r="X99" s="24">
        <v>6630</v>
      </c>
      <c r="Y99" s="25">
        <v>316.2641506447134</v>
      </c>
      <c r="Z99" s="25">
        <v>20.963488863611502</v>
      </c>
      <c r="AA99" s="19"/>
      <c r="AB99" s="19"/>
      <c r="AC99" s="19"/>
      <c r="AD99" s="19"/>
      <c r="AE99" s="19"/>
      <c r="AG99" s="1" t="s">
        <v>593</v>
      </c>
      <c r="AJ99" s="20">
        <v>90</v>
      </c>
      <c r="AL99" s="1" t="s">
        <v>546</v>
      </c>
      <c r="AM99" s="20">
        <v>16</v>
      </c>
      <c r="AN99" s="18" t="s">
        <v>708</v>
      </c>
      <c r="AO99" s="19">
        <v>15999</v>
      </c>
      <c r="AP99" s="19">
        <v>18110</v>
      </c>
      <c r="AQ99" s="19">
        <v>20221</v>
      </c>
      <c r="AR99" s="19">
        <v>22332</v>
      </c>
    </row>
    <row r="100" spans="2:44" ht="12">
      <c r="B100" s="20">
        <v>90</v>
      </c>
      <c r="D100" s="1" t="s">
        <v>546</v>
      </c>
      <c r="E100" s="21">
        <v>1721</v>
      </c>
      <c r="F100" s="20">
        <v>16</v>
      </c>
      <c r="G100" s="22">
        <v>180</v>
      </c>
      <c r="H100" s="23">
        <f t="shared" si="1"/>
        <v>75.15</v>
      </c>
      <c r="I100" s="11" t="s">
        <v>708</v>
      </c>
      <c r="K100" s="19">
        <v>6918</v>
      </c>
      <c r="L100" s="19">
        <v>6378</v>
      </c>
      <c r="M100" s="19">
        <v>5762</v>
      </c>
      <c r="N100" s="19">
        <v>5297</v>
      </c>
      <c r="O100" s="19">
        <v>5431</v>
      </c>
      <c r="P100" s="19">
        <v>6710</v>
      </c>
      <c r="Q100" s="19">
        <v>7243</v>
      </c>
      <c r="R100" s="19">
        <v>8039</v>
      </c>
      <c r="S100" s="19">
        <v>10543</v>
      </c>
      <c r="T100" s="19">
        <v>13527</v>
      </c>
      <c r="U100" s="24">
        <v>16803</v>
      </c>
      <c r="V100" s="24"/>
      <c r="W100" s="15" t="s">
        <v>547</v>
      </c>
      <c r="X100" s="24">
        <v>16803</v>
      </c>
      <c r="Y100" s="25">
        <v>179.99837412374112</v>
      </c>
      <c r="Z100" s="25">
        <v>93.35084320510953</v>
      </c>
      <c r="AA100" s="19"/>
      <c r="AB100" s="19"/>
      <c r="AC100" s="19"/>
      <c r="AD100" s="19"/>
      <c r="AE100" s="19"/>
      <c r="AG100" s="1" t="s">
        <v>593</v>
      </c>
      <c r="AJ100" s="20">
        <v>91</v>
      </c>
      <c r="AL100" s="1" t="s">
        <v>548</v>
      </c>
      <c r="AM100" s="20">
        <v>18</v>
      </c>
      <c r="AN100" s="18" t="s">
        <v>708</v>
      </c>
      <c r="AO100" s="19">
        <v>12686</v>
      </c>
      <c r="AP100" s="19">
        <v>14127</v>
      </c>
      <c r="AQ100" s="19">
        <v>15568</v>
      </c>
      <c r="AR100" s="19">
        <v>17009</v>
      </c>
    </row>
    <row r="101" spans="2:44" ht="12">
      <c r="B101" s="20">
        <v>91</v>
      </c>
      <c r="D101" s="1" t="s">
        <v>548</v>
      </c>
      <c r="E101" s="21">
        <v>1702</v>
      </c>
      <c r="F101" s="20">
        <v>18</v>
      </c>
      <c r="G101" s="22">
        <v>275.4</v>
      </c>
      <c r="H101" s="23">
        <f t="shared" si="1"/>
        <v>39.62599854756718</v>
      </c>
      <c r="I101" s="11" t="s">
        <v>708</v>
      </c>
      <c r="K101" s="19">
        <v>8380</v>
      </c>
      <c r="L101" s="19">
        <v>8547</v>
      </c>
      <c r="M101" s="19">
        <v>8739</v>
      </c>
      <c r="N101" s="19">
        <v>7929</v>
      </c>
      <c r="O101" s="19">
        <v>7855</v>
      </c>
      <c r="P101" s="19">
        <v>7589</v>
      </c>
      <c r="Q101" s="19">
        <v>7563</v>
      </c>
      <c r="R101" s="19">
        <v>7497</v>
      </c>
      <c r="S101" s="19">
        <v>9334</v>
      </c>
      <c r="T101" s="19">
        <v>10913</v>
      </c>
      <c r="U101" s="24">
        <v>13146</v>
      </c>
      <c r="V101" s="24"/>
      <c r="W101" s="15" t="s">
        <v>549</v>
      </c>
      <c r="X101" s="24">
        <v>13146</v>
      </c>
      <c r="Y101" s="25">
        <v>275.4327579896123</v>
      </c>
      <c r="Z101" s="25">
        <v>47.7285276303111</v>
      </c>
      <c r="AA101" s="19"/>
      <c r="AB101" s="19"/>
      <c r="AC101" s="19"/>
      <c r="AD101" s="19"/>
      <c r="AE101" s="19"/>
      <c r="AG101" s="1" t="s">
        <v>593</v>
      </c>
      <c r="AJ101" s="20">
        <v>92</v>
      </c>
      <c r="AL101" s="1" t="s">
        <v>550</v>
      </c>
      <c r="AM101" s="20">
        <v>17</v>
      </c>
      <c r="AN101" s="18" t="s">
        <v>708</v>
      </c>
      <c r="AO101" s="19">
        <v>11691</v>
      </c>
      <c r="AP101" s="19">
        <v>12390</v>
      </c>
      <c r="AQ101" s="19">
        <v>13089</v>
      </c>
      <c r="AR101" s="19">
        <v>13788</v>
      </c>
    </row>
    <row r="102" spans="2:44" ht="12">
      <c r="B102" s="20">
        <v>92</v>
      </c>
      <c r="D102" s="1" t="s">
        <v>550</v>
      </c>
      <c r="E102" s="21">
        <v>1652</v>
      </c>
      <c r="F102" s="20">
        <v>17</v>
      </c>
      <c r="G102" s="22">
        <v>133.2</v>
      </c>
      <c r="H102" s="23">
        <f t="shared" si="1"/>
        <v>81.80180180180182</v>
      </c>
      <c r="I102" s="11" t="s">
        <v>708</v>
      </c>
      <c r="K102" s="19">
        <v>8949</v>
      </c>
      <c r="L102" s="19">
        <v>9752</v>
      </c>
      <c r="M102" s="19">
        <v>9757</v>
      </c>
      <c r="N102" s="19">
        <v>8896</v>
      </c>
      <c r="O102" s="19">
        <v>8786</v>
      </c>
      <c r="P102" s="19">
        <v>8640</v>
      </c>
      <c r="Q102" s="19">
        <v>9174</v>
      </c>
      <c r="R102" s="19">
        <v>9126</v>
      </c>
      <c r="S102" s="19">
        <v>10129</v>
      </c>
      <c r="T102" s="19">
        <v>10896</v>
      </c>
      <c r="U102" s="24">
        <v>11567</v>
      </c>
      <c r="V102" s="24"/>
      <c r="W102" s="15" t="s">
        <v>551</v>
      </c>
      <c r="X102" s="24">
        <v>11567</v>
      </c>
      <c r="Y102" s="25">
        <v>133.14325703439553</v>
      </c>
      <c r="Z102" s="25">
        <v>86.8763485109264</v>
      </c>
      <c r="AA102" s="19"/>
      <c r="AB102" s="19"/>
      <c r="AC102" s="19"/>
      <c r="AD102" s="19"/>
      <c r="AE102" s="19"/>
      <c r="AG102" s="1" t="s">
        <v>593</v>
      </c>
      <c r="AJ102" s="20">
        <v>93</v>
      </c>
      <c r="AL102" s="1" t="s">
        <v>552</v>
      </c>
      <c r="AM102" s="20">
        <v>1</v>
      </c>
      <c r="AN102" s="18" t="s">
        <v>708</v>
      </c>
      <c r="AO102" s="19">
        <v>23888</v>
      </c>
      <c r="AP102" s="19">
        <v>23376</v>
      </c>
      <c r="AQ102" s="19">
        <v>23376</v>
      </c>
      <c r="AR102" s="19">
        <v>23376</v>
      </c>
    </row>
    <row r="103" spans="2:44" ht="12">
      <c r="B103" s="20">
        <v>93</v>
      </c>
      <c r="D103" s="1" t="s">
        <v>552</v>
      </c>
      <c r="E103" s="21">
        <v>1793</v>
      </c>
      <c r="F103" s="20">
        <v>1</v>
      </c>
      <c r="G103" s="22">
        <v>437.2</v>
      </c>
      <c r="H103" s="23">
        <f t="shared" si="1"/>
        <v>56.02927721866423</v>
      </c>
      <c r="I103" s="11" t="s">
        <v>708</v>
      </c>
      <c r="K103" s="19">
        <v>19856</v>
      </c>
      <c r="L103" s="19">
        <v>23840</v>
      </c>
      <c r="M103" s="19">
        <v>25293</v>
      </c>
      <c r="N103" s="19">
        <v>30419</v>
      </c>
      <c r="O103" s="19">
        <v>39296</v>
      </c>
      <c r="P103" s="19">
        <v>36106</v>
      </c>
      <c r="Q103" s="19">
        <v>25824</v>
      </c>
      <c r="R103" s="19">
        <v>20321</v>
      </c>
      <c r="S103" s="19">
        <v>25956</v>
      </c>
      <c r="T103" s="19">
        <v>24496</v>
      </c>
      <c r="U103" s="24">
        <v>23589</v>
      </c>
      <c r="V103" s="24"/>
      <c r="W103" s="15" t="s">
        <v>553</v>
      </c>
      <c r="X103" s="24">
        <v>23589</v>
      </c>
      <c r="Y103" s="25">
        <v>437.1347689641805</v>
      </c>
      <c r="Z103" s="25">
        <v>53.96276314486647</v>
      </c>
      <c r="AA103" s="19"/>
      <c r="AB103" s="19"/>
      <c r="AC103" s="19"/>
      <c r="AD103" s="19"/>
      <c r="AE103" s="19"/>
      <c r="AG103" s="1" t="s">
        <v>593</v>
      </c>
      <c r="AJ103" s="20">
        <v>94</v>
      </c>
      <c r="AL103" s="1" t="s">
        <v>554</v>
      </c>
      <c r="AM103" s="20">
        <v>8</v>
      </c>
      <c r="AN103" s="18" t="s">
        <v>708</v>
      </c>
      <c r="AO103" s="19">
        <v>112311</v>
      </c>
      <c r="AP103" s="19">
        <v>134985</v>
      </c>
      <c r="AQ103" s="19">
        <v>157659</v>
      </c>
      <c r="AR103" s="19">
        <v>180333</v>
      </c>
    </row>
    <row r="104" spans="2:44" ht="12">
      <c r="B104" s="20">
        <v>94</v>
      </c>
      <c r="D104" s="1" t="s">
        <v>554</v>
      </c>
      <c r="E104" s="21">
        <v>1757</v>
      </c>
      <c r="F104" s="20">
        <v>8</v>
      </c>
      <c r="G104" s="22">
        <v>519.9</v>
      </c>
      <c r="H104" s="23">
        <f t="shared" si="1"/>
        <v>165.66455087516832</v>
      </c>
      <c r="I104" s="11" t="s">
        <v>708</v>
      </c>
      <c r="K104" s="19">
        <v>21948</v>
      </c>
      <c r="L104" s="19">
        <v>21167</v>
      </c>
      <c r="M104" s="19">
        <v>20577</v>
      </c>
      <c r="N104" s="19">
        <v>19852</v>
      </c>
      <c r="O104" s="19">
        <v>20291</v>
      </c>
      <c r="P104" s="19">
        <v>21147</v>
      </c>
      <c r="Q104" s="19">
        <v>24549</v>
      </c>
      <c r="R104" s="19">
        <v>37150</v>
      </c>
      <c r="S104" s="19">
        <v>57427</v>
      </c>
      <c r="T104" s="19">
        <v>86129</v>
      </c>
      <c r="U104" s="24">
        <v>169599</v>
      </c>
      <c r="V104" s="24"/>
      <c r="W104" s="15" t="s">
        <v>555</v>
      </c>
      <c r="X104" s="24">
        <v>169599</v>
      </c>
      <c r="Y104" s="25">
        <v>519.8512946778131</v>
      </c>
      <c r="Z104" s="25">
        <v>326.2452200010619</v>
      </c>
      <c r="AA104" s="19"/>
      <c r="AB104" s="19"/>
      <c r="AC104" s="19"/>
      <c r="AD104" s="19"/>
      <c r="AE104" s="19"/>
      <c r="AG104" s="1" t="s">
        <v>593</v>
      </c>
      <c r="AJ104" s="20">
        <v>95</v>
      </c>
      <c r="AL104" s="1" t="s">
        <v>556</v>
      </c>
      <c r="AM104" s="20">
        <v>10</v>
      </c>
      <c r="AN104" s="18" t="s">
        <v>708</v>
      </c>
      <c r="AO104" s="19">
        <v>22591</v>
      </c>
      <c r="AP104" s="19">
        <v>24409</v>
      </c>
      <c r="AQ104" s="19">
        <v>26227</v>
      </c>
      <c r="AR104" s="19">
        <v>28045</v>
      </c>
    </row>
    <row r="105" spans="2:44" ht="12">
      <c r="B105" s="20">
        <v>95</v>
      </c>
      <c r="D105" s="1" t="s">
        <v>556</v>
      </c>
      <c r="E105" s="21">
        <v>1742</v>
      </c>
      <c r="F105" s="20">
        <v>10</v>
      </c>
      <c r="G105" s="22">
        <v>497.5</v>
      </c>
      <c r="H105" s="23">
        <f t="shared" si="1"/>
        <v>40.85427135678392</v>
      </c>
      <c r="I105" s="11" t="s">
        <v>708</v>
      </c>
      <c r="K105" s="19">
        <v>16517</v>
      </c>
      <c r="L105" s="19">
        <v>16578</v>
      </c>
      <c r="M105" s="19">
        <v>17089</v>
      </c>
      <c r="N105" s="19">
        <v>14309</v>
      </c>
      <c r="O105" s="19">
        <v>13665</v>
      </c>
      <c r="P105" s="19">
        <v>12826</v>
      </c>
      <c r="Q105" s="19">
        <v>12959</v>
      </c>
      <c r="R105" s="19">
        <v>14004</v>
      </c>
      <c r="S105" s="19">
        <v>17825</v>
      </c>
      <c r="T105" s="19">
        <v>20325</v>
      </c>
      <c r="U105" s="24">
        <v>25627</v>
      </c>
      <c r="V105" s="24"/>
      <c r="W105" s="15" t="s">
        <v>557</v>
      </c>
      <c r="X105" s="24">
        <v>25627</v>
      </c>
      <c r="Y105" s="25">
        <v>497.1385025722127</v>
      </c>
      <c r="Z105" s="25">
        <v>51.54901474620245</v>
      </c>
      <c r="AA105" s="19"/>
      <c r="AB105" s="19"/>
      <c r="AC105" s="19"/>
      <c r="AD105" s="19"/>
      <c r="AE105" s="19"/>
      <c r="AG105" s="1" t="s">
        <v>593</v>
      </c>
      <c r="AJ105" s="20">
        <v>96</v>
      </c>
      <c r="AL105" s="1" t="s">
        <v>558</v>
      </c>
      <c r="AM105" s="20">
        <v>14</v>
      </c>
      <c r="AN105" s="18" t="s">
        <v>708</v>
      </c>
      <c r="AO105" s="19">
        <v>11020</v>
      </c>
      <c r="AP105" s="19">
        <v>10804</v>
      </c>
      <c r="AQ105" s="19">
        <v>10804</v>
      </c>
      <c r="AR105" s="19">
        <v>10804</v>
      </c>
    </row>
    <row r="106" spans="2:44" ht="12">
      <c r="B106" s="20">
        <v>96</v>
      </c>
      <c r="D106" s="1" t="s">
        <v>558</v>
      </c>
      <c r="E106" s="21">
        <v>1746</v>
      </c>
      <c r="F106" s="20">
        <v>14</v>
      </c>
      <c r="G106" s="22">
        <v>431.8</v>
      </c>
      <c r="H106" s="23">
        <f t="shared" si="1"/>
        <v>26.44511347846225</v>
      </c>
      <c r="I106" s="11" t="s">
        <v>708</v>
      </c>
      <c r="K106" s="19">
        <v>11705</v>
      </c>
      <c r="L106" s="19">
        <v>12780</v>
      </c>
      <c r="M106" s="19">
        <v>15260</v>
      </c>
      <c r="N106" s="19">
        <v>14058</v>
      </c>
      <c r="O106" s="19">
        <v>13844</v>
      </c>
      <c r="P106" s="19">
        <v>14116</v>
      </c>
      <c r="Q106" s="19">
        <v>12523</v>
      </c>
      <c r="R106" s="19">
        <v>11687</v>
      </c>
      <c r="S106" s="19">
        <v>12124</v>
      </c>
      <c r="T106" s="19">
        <v>11419</v>
      </c>
      <c r="U106" s="24">
        <v>13146</v>
      </c>
      <c r="V106" s="24"/>
      <c r="W106" s="15" t="s">
        <v>559</v>
      </c>
      <c r="X106" s="24">
        <v>13146</v>
      </c>
      <c r="Y106" s="25">
        <v>431.70279321757477</v>
      </c>
      <c r="Z106" s="25">
        <v>30.45150554162507</v>
      </c>
      <c r="AA106" s="19"/>
      <c r="AB106" s="19"/>
      <c r="AC106" s="19"/>
      <c r="AD106" s="19"/>
      <c r="AE106" s="19"/>
      <c r="AG106" s="1" t="s">
        <v>593</v>
      </c>
      <c r="AJ106" s="20">
        <v>97</v>
      </c>
      <c r="AL106" s="1" t="s">
        <v>560</v>
      </c>
      <c r="AM106" s="20">
        <v>9</v>
      </c>
      <c r="AN106" s="18" t="s">
        <v>708</v>
      </c>
      <c r="AO106" s="19">
        <v>13808</v>
      </c>
      <c r="AP106" s="19">
        <v>15301</v>
      </c>
      <c r="AQ106" s="19">
        <v>16794</v>
      </c>
      <c r="AR106" s="19">
        <v>18287</v>
      </c>
    </row>
    <row r="107" spans="2:44" ht="12">
      <c r="B107" s="20">
        <v>97</v>
      </c>
      <c r="D107" s="1" t="s">
        <v>560</v>
      </c>
      <c r="E107" s="21">
        <v>1793</v>
      </c>
      <c r="F107" s="20">
        <v>9</v>
      </c>
      <c r="G107" s="22">
        <v>321.5</v>
      </c>
      <c r="H107" s="23">
        <f t="shared" si="1"/>
        <v>37.16640746500778</v>
      </c>
      <c r="I107" s="11" t="s">
        <v>708</v>
      </c>
      <c r="K107" s="19">
        <v>10216</v>
      </c>
      <c r="L107" s="19">
        <v>10055</v>
      </c>
      <c r="M107" s="19">
        <v>9595</v>
      </c>
      <c r="N107" s="19">
        <v>8952</v>
      </c>
      <c r="O107" s="19">
        <v>8465</v>
      </c>
      <c r="P107" s="19">
        <v>8273</v>
      </c>
      <c r="Q107" s="19">
        <v>8187</v>
      </c>
      <c r="R107" s="19">
        <v>8638</v>
      </c>
      <c r="S107" s="19">
        <v>10232</v>
      </c>
      <c r="T107" s="19">
        <v>11949</v>
      </c>
      <c r="U107" s="24">
        <v>12520</v>
      </c>
      <c r="V107" s="24"/>
      <c r="W107" s="15" t="s">
        <v>561</v>
      </c>
      <c r="X107" s="24">
        <v>12520</v>
      </c>
      <c r="Y107" s="25">
        <v>321.42137338088054</v>
      </c>
      <c r="Z107" s="25">
        <v>38.95198339895072</v>
      </c>
      <c r="AA107" s="19"/>
      <c r="AB107" s="19"/>
      <c r="AC107" s="19"/>
      <c r="AD107" s="19"/>
      <c r="AE107" s="19"/>
      <c r="AG107" s="1" t="s">
        <v>593</v>
      </c>
      <c r="AJ107" s="20">
        <v>98</v>
      </c>
      <c r="AL107" s="1" t="s">
        <v>562</v>
      </c>
      <c r="AM107" s="20">
        <v>18</v>
      </c>
      <c r="AN107" s="18" t="s">
        <v>708</v>
      </c>
      <c r="AO107" s="19">
        <v>8777</v>
      </c>
      <c r="AP107" s="19">
        <v>9098</v>
      </c>
      <c r="AQ107" s="19">
        <v>9419</v>
      </c>
      <c r="AR107" s="19">
        <v>9740</v>
      </c>
    </row>
    <row r="108" spans="2:44" ht="12">
      <c r="B108" s="20">
        <v>98</v>
      </c>
      <c r="D108" s="1" t="s">
        <v>562</v>
      </c>
      <c r="E108" s="21">
        <v>1791</v>
      </c>
      <c r="F108" s="20">
        <v>18</v>
      </c>
      <c r="G108" s="22">
        <v>85.7</v>
      </c>
      <c r="H108" s="23">
        <f t="shared" si="1"/>
        <v>97.40956826137689</v>
      </c>
      <c r="I108" s="11" t="s">
        <v>708</v>
      </c>
      <c r="K108" s="19">
        <v>8239</v>
      </c>
      <c r="L108" s="19">
        <v>8922</v>
      </c>
      <c r="M108" s="19">
        <v>8447</v>
      </c>
      <c r="N108" s="19">
        <v>7884</v>
      </c>
      <c r="O108" s="19">
        <v>7149</v>
      </c>
      <c r="P108" s="19">
        <v>7148</v>
      </c>
      <c r="Q108" s="19">
        <v>7121</v>
      </c>
      <c r="R108" s="19">
        <v>7168</v>
      </c>
      <c r="S108" s="19">
        <v>7995</v>
      </c>
      <c r="T108" s="19">
        <v>8348</v>
      </c>
      <c r="U108" s="24">
        <v>9207</v>
      </c>
      <c r="V108" s="24"/>
      <c r="W108" s="15" t="s">
        <v>563</v>
      </c>
      <c r="X108" s="24">
        <v>9207</v>
      </c>
      <c r="Y108" s="25">
        <v>85.68436803568201</v>
      </c>
      <c r="Z108" s="25">
        <v>107.4525051776758</v>
      </c>
      <c r="AA108" s="19"/>
      <c r="AB108" s="19"/>
      <c r="AC108" s="19"/>
      <c r="AD108" s="19"/>
      <c r="AE108" s="19"/>
      <c r="AG108" s="1" t="s">
        <v>593</v>
      </c>
      <c r="AJ108" s="20">
        <v>99</v>
      </c>
      <c r="AL108" s="1" t="s">
        <v>564</v>
      </c>
      <c r="AM108" s="20">
        <v>13</v>
      </c>
      <c r="AN108" s="18" t="s">
        <v>708</v>
      </c>
      <c r="AO108" s="19">
        <v>28989</v>
      </c>
      <c r="AP108" s="19">
        <v>28794</v>
      </c>
      <c r="AQ108" s="19">
        <v>28794</v>
      </c>
      <c r="AR108" s="19">
        <v>28794</v>
      </c>
    </row>
    <row r="109" spans="2:44" ht="12">
      <c r="B109" s="20">
        <v>99</v>
      </c>
      <c r="D109" s="1" t="s">
        <v>564</v>
      </c>
      <c r="E109" s="21">
        <v>1765</v>
      </c>
      <c r="F109" s="20">
        <v>13</v>
      </c>
      <c r="G109" s="22">
        <v>624</v>
      </c>
      <c r="H109" s="23">
        <f t="shared" si="1"/>
        <v>46.86057692307692</v>
      </c>
      <c r="I109" s="11" t="s">
        <v>708</v>
      </c>
      <c r="K109" s="19">
        <v>26551</v>
      </c>
      <c r="L109" s="19">
        <v>28956</v>
      </c>
      <c r="M109" s="19">
        <v>31208</v>
      </c>
      <c r="N109" s="19">
        <v>32622</v>
      </c>
      <c r="O109" s="19">
        <v>31933</v>
      </c>
      <c r="P109" s="19">
        <v>33497</v>
      </c>
      <c r="Q109" s="19">
        <v>31428</v>
      </c>
      <c r="R109" s="19">
        <v>29426</v>
      </c>
      <c r="S109" s="19">
        <v>29444</v>
      </c>
      <c r="T109" s="19">
        <v>29241</v>
      </c>
      <c r="U109" s="24">
        <v>32380</v>
      </c>
      <c r="V109" s="24"/>
      <c r="W109" s="15" t="s">
        <v>565</v>
      </c>
      <c r="X109" s="24">
        <v>32380</v>
      </c>
      <c r="Y109" s="25">
        <v>623.9334966030731</v>
      </c>
      <c r="Z109" s="25">
        <v>51.89655656618664</v>
      </c>
      <c r="AA109" s="19"/>
      <c r="AB109" s="19"/>
      <c r="AC109" s="19"/>
      <c r="AD109" s="19"/>
      <c r="AE109" s="19"/>
      <c r="AG109" s="1" t="s">
        <v>593</v>
      </c>
      <c r="AJ109" s="20">
        <v>100</v>
      </c>
      <c r="AL109" s="1" t="s">
        <v>566</v>
      </c>
      <c r="AM109" s="20">
        <v>18</v>
      </c>
      <c r="AN109" s="18" t="s">
        <v>708</v>
      </c>
      <c r="AO109" s="19">
        <v>9405</v>
      </c>
      <c r="AP109" s="19">
        <v>10101</v>
      </c>
      <c r="AQ109" s="19">
        <v>10797</v>
      </c>
      <c r="AR109" s="19">
        <v>11493</v>
      </c>
    </row>
    <row r="110" spans="2:44" ht="12">
      <c r="B110" s="20">
        <v>100</v>
      </c>
      <c r="D110" s="1" t="s">
        <v>566</v>
      </c>
      <c r="E110" s="21">
        <v>1668</v>
      </c>
      <c r="F110" s="20">
        <v>18</v>
      </c>
      <c r="G110" s="22">
        <v>130.3</v>
      </c>
      <c r="H110" s="23">
        <f t="shared" si="1"/>
        <v>66.40828856485034</v>
      </c>
      <c r="I110" s="11" t="s">
        <v>708</v>
      </c>
      <c r="K110" s="19">
        <v>8220</v>
      </c>
      <c r="L110" s="19">
        <v>8852</v>
      </c>
      <c r="M110" s="19">
        <v>8157</v>
      </c>
      <c r="N110" s="19">
        <v>7273</v>
      </c>
      <c r="O110" s="19">
        <v>6673</v>
      </c>
      <c r="P110" s="19">
        <v>6715</v>
      </c>
      <c r="Q110" s="19">
        <v>6319</v>
      </c>
      <c r="R110" s="19">
        <v>6295</v>
      </c>
      <c r="S110" s="19">
        <v>7719</v>
      </c>
      <c r="T110" s="19">
        <v>8653</v>
      </c>
      <c r="U110" s="24">
        <v>9932</v>
      </c>
      <c r="V110" s="24"/>
      <c r="W110" s="15" t="s">
        <v>567</v>
      </c>
      <c r="X110" s="24">
        <v>9932</v>
      </c>
      <c r="Y110" s="25">
        <v>130.29826856340648</v>
      </c>
      <c r="Z110" s="25">
        <v>76.22511112008242</v>
      </c>
      <c r="AA110" s="19"/>
      <c r="AB110" s="19"/>
      <c r="AC110" s="19"/>
      <c r="AD110" s="19"/>
      <c r="AE110" s="19"/>
      <c r="AG110" s="1" t="s">
        <v>593</v>
      </c>
      <c r="AJ110" s="20">
        <v>101</v>
      </c>
      <c r="AL110" s="1" t="s">
        <v>568</v>
      </c>
      <c r="AM110" s="20">
        <v>4</v>
      </c>
      <c r="AN110" s="18" t="s">
        <v>708</v>
      </c>
      <c r="AO110" s="19">
        <v>79604</v>
      </c>
      <c r="AP110" s="19">
        <v>83915</v>
      </c>
      <c r="AQ110" s="19">
        <v>88226</v>
      </c>
      <c r="AR110" s="19">
        <v>92537</v>
      </c>
    </row>
    <row r="111" spans="2:44" ht="12">
      <c r="B111" s="20">
        <v>101</v>
      </c>
      <c r="D111" s="1" t="s">
        <v>568</v>
      </c>
      <c r="E111" s="21">
        <v>1777</v>
      </c>
      <c r="F111" s="20">
        <v>4</v>
      </c>
      <c r="G111" s="22">
        <v>388.2</v>
      </c>
      <c r="H111" s="23">
        <f t="shared" si="1"/>
        <v>190.39927872230808</v>
      </c>
      <c r="I111" s="11" t="s">
        <v>708</v>
      </c>
      <c r="K111" s="19">
        <v>15852</v>
      </c>
      <c r="L111" s="19">
        <v>17268</v>
      </c>
      <c r="M111" s="19">
        <v>18595</v>
      </c>
      <c r="N111" s="19">
        <v>19605</v>
      </c>
      <c r="O111" s="19">
        <v>21206</v>
      </c>
      <c r="P111" s="19">
        <v>29780</v>
      </c>
      <c r="Q111" s="19">
        <v>32923</v>
      </c>
      <c r="R111" s="19">
        <v>47157</v>
      </c>
      <c r="S111" s="19">
        <v>63516</v>
      </c>
      <c r="T111" s="19">
        <v>73913</v>
      </c>
      <c r="U111" s="24">
        <v>83629</v>
      </c>
      <c r="V111" s="24"/>
      <c r="W111" s="15" t="s">
        <v>569</v>
      </c>
      <c r="X111" s="24">
        <v>83629</v>
      </c>
      <c r="Y111" s="25">
        <v>388.21866085866037</v>
      </c>
      <c r="Z111" s="25">
        <v>215.41725947699098</v>
      </c>
      <c r="AA111" s="19"/>
      <c r="AB111" s="19"/>
      <c r="AC111" s="19"/>
      <c r="AD111" s="19"/>
      <c r="AE111" s="19"/>
      <c r="AG111" s="1" t="s">
        <v>593</v>
      </c>
      <c r="AJ111" s="20">
        <v>102</v>
      </c>
      <c r="AL111" s="1" t="s">
        <v>570</v>
      </c>
      <c r="AM111" s="20">
        <v>10</v>
      </c>
      <c r="AN111" s="18" t="s">
        <v>708</v>
      </c>
      <c r="AO111" s="19">
        <v>13301</v>
      </c>
      <c r="AP111" s="19">
        <v>13797</v>
      </c>
      <c r="AQ111" s="19">
        <v>14293</v>
      </c>
      <c r="AR111" s="19">
        <v>14789</v>
      </c>
    </row>
    <row r="112" spans="2:44" ht="12">
      <c r="B112" s="20">
        <v>102</v>
      </c>
      <c r="D112" s="1" t="s">
        <v>570</v>
      </c>
      <c r="E112" s="21">
        <v>1807</v>
      </c>
      <c r="F112" s="20">
        <v>10</v>
      </c>
      <c r="G112" s="22">
        <v>472.4</v>
      </c>
      <c r="H112" s="23">
        <f t="shared" si="1"/>
        <v>27.049110922946657</v>
      </c>
      <c r="I112" s="11" t="s">
        <v>708</v>
      </c>
      <c r="K112" s="19">
        <v>16075</v>
      </c>
      <c r="L112" s="19">
        <v>16821</v>
      </c>
      <c r="M112" s="19">
        <v>17277</v>
      </c>
      <c r="N112" s="19">
        <v>16345</v>
      </c>
      <c r="O112" s="19">
        <v>16241</v>
      </c>
      <c r="P112" s="19">
        <v>14042</v>
      </c>
      <c r="Q112" s="19">
        <v>12752</v>
      </c>
      <c r="R112" s="19">
        <v>11702</v>
      </c>
      <c r="S112" s="19">
        <v>12204</v>
      </c>
      <c r="T112" s="19">
        <v>12778</v>
      </c>
      <c r="U112" s="24">
        <v>14445</v>
      </c>
      <c r="V112" s="24"/>
      <c r="W112" s="15" t="s">
        <v>571</v>
      </c>
      <c r="X112" s="24">
        <v>14445</v>
      </c>
      <c r="Y112" s="25">
        <v>472.35469314915747</v>
      </c>
      <c r="Z112" s="25">
        <v>30.58083302548799</v>
      </c>
      <c r="AA112" s="19"/>
      <c r="AB112" s="19"/>
      <c r="AC112" s="19"/>
      <c r="AD112" s="19"/>
      <c r="AE112" s="19"/>
      <c r="AG112" s="1" t="s">
        <v>593</v>
      </c>
      <c r="AJ112" s="20">
        <v>103</v>
      </c>
      <c r="AL112" s="1" t="s">
        <v>572</v>
      </c>
      <c r="AM112" s="20">
        <v>15</v>
      </c>
      <c r="AN112" s="18" t="s">
        <v>708</v>
      </c>
      <c r="AO112" s="19">
        <v>12597</v>
      </c>
      <c r="AP112" s="19">
        <v>14533</v>
      </c>
      <c r="AQ112" s="19">
        <v>16469</v>
      </c>
      <c r="AR112" s="19">
        <v>18405</v>
      </c>
    </row>
    <row r="113" spans="2:44" ht="12">
      <c r="B113" s="20">
        <v>103</v>
      </c>
      <c r="D113" s="1" t="s">
        <v>572</v>
      </c>
      <c r="E113" s="21">
        <v>1654</v>
      </c>
      <c r="F113" s="20">
        <v>15</v>
      </c>
      <c r="G113" s="22">
        <v>209.8</v>
      </c>
      <c r="H113" s="23">
        <f t="shared" si="1"/>
        <v>49.785510009532885</v>
      </c>
      <c r="I113" s="11" t="s">
        <v>708</v>
      </c>
      <c r="K113" s="19">
        <v>4865</v>
      </c>
      <c r="L113" s="19">
        <v>4682</v>
      </c>
      <c r="M113" s="19">
        <v>4541</v>
      </c>
      <c r="N113" s="19">
        <v>4300</v>
      </c>
      <c r="O113" s="19">
        <v>4092</v>
      </c>
      <c r="P113" s="19">
        <v>3995</v>
      </c>
      <c r="Q113" s="19">
        <v>4504</v>
      </c>
      <c r="R113" s="19">
        <v>5300</v>
      </c>
      <c r="S113" s="19">
        <v>8781</v>
      </c>
      <c r="T113" s="19">
        <v>10445</v>
      </c>
      <c r="U113" s="24">
        <v>13462</v>
      </c>
      <c r="V113" s="24"/>
      <c r="W113" s="15" t="s">
        <v>573</v>
      </c>
      <c r="X113" s="24">
        <v>13462</v>
      </c>
      <c r="Y113" s="25">
        <v>209.5461975113398</v>
      </c>
      <c r="Z113" s="25">
        <v>64.24359000487942</v>
      </c>
      <c r="AA113" s="19"/>
      <c r="AB113" s="19"/>
      <c r="AC113" s="19"/>
      <c r="AD113" s="19"/>
      <c r="AE113" s="19"/>
      <c r="AG113" s="1" t="s">
        <v>593</v>
      </c>
      <c r="AJ113" s="20">
        <v>104</v>
      </c>
      <c r="AL113" s="1" t="s">
        <v>574</v>
      </c>
      <c r="AM113" s="20">
        <v>22</v>
      </c>
      <c r="AN113" s="18" t="s">
        <v>708</v>
      </c>
      <c r="AO113" s="19">
        <v>12496</v>
      </c>
      <c r="AP113" s="19">
        <v>12006</v>
      </c>
      <c r="AQ113" s="19">
        <v>12006</v>
      </c>
      <c r="AR113" s="19">
        <v>12006</v>
      </c>
    </row>
    <row r="114" spans="2:44" ht="12">
      <c r="B114" s="20">
        <v>104</v>
      </c>
      <c r="D114" s="1" t="s">
        <v>574</v>
      </c>
      <c r="E114" s="21">
        <v>1634</v>
      </c>
      <c r="F114" s="20">
        <v>22</v>
      </c>
      <c r="G114" s="22">
        <v>207.4</v>
      </c>
      <c r="H114" s="23">
        <f t="shared" si="1"/>
        <v>62.974927675988425</v>
      </c>
      <c r="I114" s="11" t="s">
        <v>708</v>
      </c>
      <c r="K114" s="19">
        <v>13770</v>
      </c>
      <c r="L114" s="19">
        <v>16672</v>
      </c>
      <c r="M114" s="19">
        <v>17852</v>
      </c>
      <c r="N114" s="19">
        <v>18565</v>
      </c>
      <c r="O114" s="19">
        <v>17597</v>
      </c>
      <c r="P114" s="19">
        <v>17300</v>
      </c>
      <c r="Q114" s="19">
        <v>16966</v>
      </c>
      <c r="R114" s="19">
        <v>14442</v>
      </c>
      <c r="S114" s="19">
        <v>14625</v>
      </c>
      <c r="T114" s="19">
        <v>13061</v>
      </c>
      <c r="U114" s="24">
        <v>13093</v>
      </c>
      <c r="V114" s="24"/>
      <c r="W114" s="15" t="s">
        <v>575</v>
      </c>
      <c r="X114" s="24">
        <v>13093</v>
      </c>
      <c r="Y114" s="25">
        <v>207.37433995833186</v>
      </c>
      <c r="Z114" s="25">
        <v>63.13703037044411</v>
      </c>
      <c r="AA114" s="19"/>
      <c r="AB114" s="19"/>
      <c r="AC114" s="19"/>
      <c r="AD114" s="19"/>
      <c r="AE114" s="19"/>
      <c r="AG114" s="1" t="s">
        <v>593</v>
      </c>
      <c r="AJ114" s="20">
        <v>105</v>
      </c>
      <c r="AL114" s="1" t="s">
        <v>576</v>
      </c>
      <c r="AM114" s="20">
        <v>17</v>
      </c>
      <c r="AN114" s="18" t="s">
        <v>708</v>
      </c>
      <c r="AO114" s="19">
        <v>11360</v>
      </c>
      <c r="AP114" s="19">
        <v>12096</v>
      </c>
      <c r="AQ114" s="19">
        <v>12832</v>
      </c>
      <c r="AR114" s="19">
        <v>13568</v>
      </c>
    </row>
    <row r="115" spans="2:44" ht="12">
      <c r="B115" s="20">
        <v>105</v>
      </c>
      <c r="D115" s="1" t="s">
        <v>576</v>
      </c>
      <c r="E115" s="21">
        <v>1648</v>
      </c>
      <c r="F115" s="20">
        <v>17</v>
      </c>
      <c r="G115" s="22">
        <v>192.3</v>
      </c>
      <c r="H115" s="23">
        <f t="shared" si="1"/>
        <v>54.72698907956318</v>
      </c>
      <c r="I115" s="11" t="s">
        <v>708</v>
      </c>
      <c r="K115" s="19">
        <v>9846</v>
      </c>
      <c r="L115" s="19">
        <v>10777</v>
      </c>
      <c r="M115" s="19">
        <v>11518</v>
      </c>
      <c r="N115" s="19">
        <v>11081</v>
      </c>
      <c r="O115" s="19">
        <v>10463</v>
      </c>
      <c r="P115" s="19">
        <v>10012</v>
      </c>
      <c r="Q115" s="19">
        <v>10185</v>
      </c>
      <c r="R115" s="19">
        <v>9239</v>
      </c>
      <c r="S115" s="19">
        <v>9828</v>
      </c>
      <c r="T115" s="19">
        <v>10524</v>
      </c>
      <c r="U115" s="24">
        <v>12259</v>
      </c>
      <c r="V115" s="24"/>
      <c r="W115" s="15" t="s">
        <v>577</v>
      </c>
      <c r="X115" s="24">
        <v>12259</v>
      </c>
      <c r="Y115" s="25">
        <v>192.3020226348539</v>
      </c>
      <c r="Z115" s="25">
        <v>63.74867945761331</v>
      </c>
      <c r="AA115" s="19"/>
      <c r="AB115" s="19"/>
      <c r="AC115" s="19"/>
      <c r="AD115" s="19"/>
      <c r="AE115" s="19"/>
      <c r="AG115" s="1" t="s">
        <v>593</v>
      </c>
      <c r="AJ115" s="20">
        <v>106</v>
      </c>
      <c r="AL115" s="1" t="s">
        <v>578</v>
      </c>
      <c r="AM115" s="20">
        <v>14</v>
      </c>
      <c r="AN115" s="18" t="s">
        <v>708</v>
      </c>
      <c r="AO115" s="19">
        <v>15200</v>
      </c>
      <c r="AP115" s="19">
        <v>15441</v>
      </c>
      <c r="AQ115" s="19">
        <v>15682</v>
      </c>
      <c r="AR115" s="19">
        <v>15923</v>
      </c>
    </row>
    <row r="116" spans="2:44" ht="12">
      <c r="B116" s="20">
        <v>106</v>
      </c>
      <c r="D116" s="1" t="s">
        <v>578</v>
      </c>
      <c r="E116" s="21">
        <v>1789</v>
      </c>
      <c r="F116" s="20">
        <v>14</v>
      </c>
      <c r="G116" s="22">
        <v>314.7</v>
      </c>
      <c r="H116" s="23">
        <f aca="true" t="shared" si="2" ref="H116:H146">T116/G116</f>
        <v>47.642198919605974</v>
      </c>
      <c r="I116" s="11" t="s">
        <v>708</v>
      </c>
      <c r="K116" s="19">
        <v>12366</v>
      </c>
      <c r="L116" s="19">
        <v>13462</v>
      </c>
      <c r="M116" s="19">
        <v>14161</v>
      </c>
      <c r="N116" s="19">
        <v>14866</v>
      </c>
      <c r="O116" s="19">
        <v>15556</v>
      </c>
      <c r="P116" s="19">
        <v>15479</v>
      </c>
      <c r="Q116" s="19">
        <v>15141</v>
      </c>
      <c r="R116" s="19">
        <v>14260</v>
      </c>
      <c r="S116" s="19">
        <v>14666</v>
      </c>
      <c r="T116" s="19">
        <v>14993</v>
      </c>
      <c r="U116" s="24">
        <v>15725</v>
      </c>
      <c r="V116" s="24"/>
      <c r="W116" s="15" t="s">
        <v>579</v>
      </c>
      <c r="X116" s="24">
        <v>15725</v>
      </c>
      <c r="Y116" s="25">
        <v>314.6523350687339</v>
      </c>
      <c r="Z116" s="25">
        <v>49.97579311326251</v>
      </c>
      <c r="AA116" s="19"/>
      <c r="AB116" s="19"/>
      <c r="AC116" s="19"/>
      <c r="AD116" s="19"/>
      <c r="AE116" s="19"/>
      <c r="AG116" s="1" t="s">
        <v>593</v>
      </c>
      <c r="AJ116" s="20">
        <v>107</v>
      </c>
      <c r="AL116" s="1" t="s">
        <v>580</v>
      </c>
      <c r="AM116" s="20">
        <v>9</v>
      </c>
      <c r="AN116" s="18" t="s">
        <v>708</v>
      </c>
      <c r="AO116" s="19">
        <v>24407</v>
      </c>
      <c r="AP116" s="19">
        <v>27009</v>
      </c>
      <c r="AQ116" s="19">
        <v>29611</v>
      </c>
      <c r="AR116" s="19">
        <v>32213</v>
      </c>
    </row>
    <row r="117" spans="2:44" ht="12">
      <c r="B117" s="20">
        <v>107</v>
      </c>
      <c r="D117" s="1" t="s">
        <v>580</v>
      </c>
      <c r="E117" s="21">
        <v>1734</v>
      </c>
      <c r="F117" s="20">
        <v>9</v>
      </c>
      <c r="G117" s="22">
        <v>341.7</v>
      </c>
      <c r="H117" s="23">
        <f t="shared" si="2"/>
        <v>62.689493707930936</v>
      </c>
      <c r="I117" s="11" t="s">
        <v>708</v>
      </c>
      <c r="K117" s="19">
        <v>12571</v>
      </c>
      <c r="L117" s="19">
        <v>13486</v>
      </c>
      <c r="M117" s="19">
        <v>13320</v>
      </c>
      <c r="N117" s="19">
        <v>12070</v>
      </c>
      <c r="O117" s="19">
        <v>12649</v>
      </c>
      <c r="P117" s="19">
        <v>12755</v>
      </c>
      <c r="Q117" s="19">
        <v>12900</v>
      </c>
      <c r="R117" s="19">
        <v>13792</v>
      </c>
      <c r="S117" s="19">
        <v>18063</v>
      </c>
      <c r="T117" s="19">
        <v>21421</v>
      </c>
      <c r="U117" s="24">
        <v>25881</v>
      </c>
      <c r="V117" s="24"/>
      <c r="W117" s="15" t="s">
        <v>581</v>
      </c>
      <c r="X117" s="24">
        <v>25881</v>
      </c>
      <c r="Y117" s="25">
        <v>341.7037665811579</v>
      </c>
      <c r="Z117" s="25">
        <v>75.74104394267195</v>
      </c>
      <c r="AA117" s="19"/>
      <c r="AB117" s="19"/>
      <c r="AC117" s="19"/>
      <c r="AD117" s="19"/>
      <c r="AE117" s="19"/>
      <c r="AG117" s="1" t="s">
        <v>593</v>
      </c>
      <c r="AJ117" s="20">
        <v>108</v>
      </c>
      <c r="AL117" s="1" t="s">
        <v>582</v>
      </c>
      <c r="AM117" s="20">
        <v>7</v>
      </c>
      <c r="AN117" s="18" t="s">
        <v>708</v>
      </c>
      <c r="AO117" s="19">
        <v>23663</v>
      </c>
      <c r="AP117" s="19">
        <v>25237</v>
      </c>
      <c r="AQ117" s="19">
        <v>25811</v>
      </c>
      <c r="AR117" s="19">
        <v>28385</v>
      </c>
    </row>
    <row r="118" spans="2:44" ht="12">
      <c r="B118" s="20">
        <v>108</v>
      </c>
      <c r="D118" s="1" t="s">
        <v>582</v>
      </c>
      <c r="E118" s="21">
        <v>1831</v>
      </c>
      <c r="F118" s="20">
        <v>7</v>
      </c>
      <c r="G118" s="22">
        <v>311.1</v>
      </c>
      <c r="H118" s="23">
        <f t="shared" si="2"/>
        <v>69.72034715525554</v>
      </c>
      <c r="I118" s="11" t="s">
        <v>708</v>
      </c>
      <c r="K118" s="19">
        <v>13794</v>
      </c>
      <c r="L118" s="19">
        <v>14147</v>
      </c>
      <c r="M118" s="19">
        <v>14770</v>
      </c>
      <c r="N118" s="19">
        <v>14852</v>
      </c>
      <c r="O118" s="19">
        <v>14863</v>
      </c>
      <c r="P118" s="19">
        <v>15152</v>
      </c>
      <c r="Q118" s="19">
        <v>15572</v>
      </c>
      <c r="R118" s="19">
        <v>16581</v>
      </c>
      <c r="S118" s="19">
        <v>19401</v>
      </c>
      <c r="T118" s="19">
        <v>21690</v>
      </c>
      <c r="U118" s="24">
        <v>23177</v>
      </c>
      <c r="V118" s="24"/>
      <c r="W118" s="15" t="s">
        <v>583</v>
      </c>
      <c r="X118" s="24">
        <v>23177</v>
      </c>
      <c r="Y118" s="25">
        <v>311.1250604249904</v>
      </c>
      <c r="Z118" s="25">
        <v>74.49415989936875</v>
      </c>
      <c r="AA118" s="19"/>
      <c r="AB118" s="19"/>
      <c r="AC118" s="19"/>
      <c r="AD118" s="19"/>
      <c r="AE118" s="19"/>
      <c r="AG118" s="1" t="s">
        <v>593</v>
      </c>
      <c r="AJ118" s="20">
        <v>109</v>
      </c>
      <c r="AL118" s="1" t="s">
        <v>584</v>
      </c>
      <c r="AM118" s="20">
        <v>12</v>
      </c>
      <c r="AN118" s="18" t="s">
        <v>708</v>
      </c>
      <c r="AO118" s="19">
        <v>17504</v>
      </c>
      <c r="AP118" s="19">
        <v>17408</v>
      </c>
      <c r="AQ118" s="19">
        <v>17408</v>
      </c>
      <c r="AR118" s="19">
        <v>17408</v>
      </c>
    </row>
    <row r="119" spans="2:44" ht="12">
      <c r="B119" s="20">
        <v>109</v>
      </c>
      <c r="D119" s="1" t="s">
        <v>584</v>
      </c>
      <c r="E119" s="21">
        <v>1791</v>
      </c>
      <c r="F119" s="20">
        <v>12</v>
      </c>
      <c r="G119" s="22">
        <v>483.2</v>
      </c>
      <c r="H119" s="23">
        <f t="shared" si="2"/>
        <v>36.161009933774835</v>
      </c>
      <c r="I119" s="11" t="s">
        <v>708</v>
      </c>
      <c r="K119" s="19">
        <v>15403</v>
      </c>
      <c r="L119" s="19">
        <v>17195</v>
      </c>
      <c r="M119" s="19">
        <v>16850</v>
      </c>
      <c r="N119" s="19">
        <v>15787</v>
      </c>
      <c r="O119" s="19">
        <v>16613</v>
      </c>
      <c r="P119" s="19">
        <v>15642</v>
      </c>
      <c r="Q119" s="19">
        <v>15282</v>
      </c>
      <c r="R119" s="19">
        <v>15282</v>
      </c>
      <c r="S119" s="19">
        <v>17647</v>
      </c>
      <c r="T119" s="19">
        <v>17473</v>
      </c>
      <c r="U119" s="24">
        <v>19407</v>
      </c>
      <c r="V119" s="24"/>
      <c r="W119" s="15" t="s">
        <v>585</v>
      </c>
      <c r="X119" s="24">
        <v>19407</v>
      </c>
      <c r="Y119" s="25">
        <v>483.1430832884168</v>
      </c>
      <c r="Z119" s="25">
        <v>40.168224841200534</v>
      </c>
      <c r="AA119" s="19"/>
      <c r="AB119" s="19"/>
      <c r="AC119" s="19"/>
      <c r="AD119" s="19"/>
      <c r="AE119" s="19"/>
      <c r="AG119" s="1" t="s">
        <v>593</v>
      </c>
      <c r="AJ119" s="20">
        <v>110</v>
      </c>
      <c r="AL119" s="1" t="s">
        <v>586</v>
      </c>
      <c r="AM119" s="20">
        <v>12</v>
      </c>
      <c r="AN119" s="18" t="s">
        <v>708</v>
      </c>
      <c r="AO119" s="19">
        <v>55486</v>
      </c>
      <c r="AP119" s="19">
        <v>55412</v>
      </c>
      <c r="AQ119" s="19">
        <v>55412</v>
      </c>
      <c r="AR119" s="19">
        <v>55412</v>
      </c>
    </row>
    <row r="120" spans="2:44" ht="12">
      <c r="B120" s="20">
        <v>110</v>
      </c>
      <c r="D120" s="1" t="s">
        <v>586</v>
      </c>
      <c r="E120" s="21">
        <v>1767</v>
      </c>
      <c r="F120" s="20">
        <v>12</v>
      </c>
      <c r="G120" s="22">
        <v>970.9</v>
      </c>
      <c r="H120" s="23">
        <f t="shared" si="2"/>
        <v>57.34061180348131</v>
      </c>
      <c r="I120" s="11" t="s">
        <v>708</v>
      </c>
      <c r="K120" s="19">
        <v>46894</v>
      </c>
      <c r="L120" s="19">
        <v>50709</v>
      </c>
      <c r="M120" s="19">
        <v>56493</v>
      </c>
      <c r="N120" s="19">
        <v>61424</v>
      </c>
      <c r="O120" s="19">
        <v>61697</v>
      </c>
      <c r="P120" s="19">
        <v>66096</v>
      </c>
      <c r="Q120" s="19">
        <v>58296</v>
      </c>
      <c r="R120" s="19">
        <v>58789</v>
      </c>
      <c r="S120" s="19">
        <v>66147</v>
      </c>
      <c r="T120" s="19">
        <v>55672</v>
      </c>
      <c r="U120" s="24">
        <v>61745</v>
      </c>
      <c r="V120" s="24"/>
      <c r="W120" s="15" t="s">
        <v>378</v>
      </c>
      <c r="X120" s="24">
        <v>61745</v>
      </c>
      <c r="Y120" s="25">
        <v>970.7599710886691</v>
      </c>
      <c r="Z120" s="25">
        <v>63.60480637737402</v>
      </c>
      <c r="AA120" s="19"/>
      <c r="AB120" s="19"/>
      <c r="AC120" s="19"/>
      <c r="AD120" s="19"/>
      <c r="AE120" s="19"/>
      <c r="AG120" s="1" t="s">
        <v>593</v>
      </c>
      <c r="AJ120" s="20">
        <v>111</v>
      </c>
      <c r="AL120" s="1" t="s">
        <v>379</v>
      </c>
      <c r="AM120" s="20">
        <v>15</v>
      </c>
      <c r="AN120" s="18" t="s">
        <v>708</v>
      </c>
      <c r="AO120" s="19">
        <v>18593</v>
      </c>
      <c r="AP120" s="19">
        <v>21286</v>
      </c>
      <c r="AQ120" s="19">
        <v>23979</v>
      </c>
      <c r="AR120" s="19">
        <v>26672</v>
      </c>
    </row>
    <row r="121" spans="2:44" ht="12">
      <c r="B121" s="20">
        <v>111</v>
      </c>
      <c r="D121" s="1" t="s">
        <v>379</v>
      </c>
      <c r="E121" s="21">
        <v>1777</v>
      </c>
      <c r="F121" s="20">
        <v>15</v>
      </c>
      <c r="G121" s="22">
        <v>261.3</v>
      </c>
      <c r="H121" s="23">
        <f t="shared" si="2"/>
        <v>58.660543436662834</v>
      </c>
      <c r="I121" s="11" t="s">
        <v>708</v>
      </c>
      <c r="K121" s="19">
        <v>6824</v>
      </c>
      <c r="L121" s="19">
        <v>6099</v>
      </c>
      <c r="M121" s="19">
        <v>6552</v>
      </c>
      <c r="N121" s="19">
        <v>6143</v>
      </c>
      <c r="O121" s="19">
        <v>5671</v>
      </c>
      <c r="P121" s="19">
        <v>5556</v>
      </c>
      <c r="Q121" s="19">
        <v>6747</v>
      </c>
      <c r="R121" s="19">
        <v>7696</v>
      </c>
      <c r="S121" s="19">
        <v>13062</v>
      </c>
      <c r="T121" s="19">
        <v>15328</v>
      </c>
      <c r="U121" s="24">
        <v>22377</v>
      </c>
      <c r="V121" s="24"/>
      <c r="W121" s="15" t="s">
        <v>380</v>
      </c>
      <c r="X121" s="24">
        <v>22377</v>
      </c>
      <c r="Y121" s="25">
        <v>261.2779877744607</v>
      </c>
      <c r="Z121" s="25">
        <v>85.64441341042546</v>
      </c>
      <c r="AA121" s="19"/>
      <c r="AB121" s="19"/>
      <c r="AC121" s="19"/>
      <c r="AD121" s="19"/>
      <c r="AE121" s="19"/>
      <c r="AG121" s="1" t="s">
        <v>593</v>
      </c>
      <c r="AJ121" s="20">
        <v>112</v>
      </c>
      <c r="AL121" s="1" t="s">
        <v>381</v>
      </c>
      <c r="AM121" s="20">
        <v>14</v>
      </c>
      <c r="AN121" s="18" t="s">
        <v>708</v>
      </c>
      <c r="AO121" s="19">
        <v>17989</v>
      </c>
      <c r="AP121" s="19">
        <v>18362</v>
      </c>
      <c r="AQ121" s="19">
        <v>18735</v>
      </c>
      <c r="AR121" s="19">
        <v>19108</v>
      </c>
    </row>
    <row r="122" spans="2:44" ht="12">
      <c r="B122" s="20">
        <v>112</v>
      </c>
      <c r="D122" s="1" t="s">
        <v>381</v>
      </c>
      <c r="E122" s="21">
        <v>1754</v>
      </c>
      <c r="F122" s="20">
        <v>14</v>
      </c>
      <c r="G122" s="22">
        <v>352.8</v>
      </c>
      <c r="H122" s="23">
        <f t="shared" si="2"/>
        <v>49.09297052154195</v>
      </c>
      <c r="I122" s="11" t="s">
        <v>708</v>
      </c>
      <c r="K122" s="19">
        <v>15045</v>
      </c>
      <c r="L122" s="19">
        <v>14266</v>
      </c>
      <c r="M122" s="19">
        <v>14767</v>
      </c>
      <c r="N122" s="19">
        <v>14520</v>
      </c>
      <c r="O122" s="19">
        <v>14922</v>
      </c>
      <c r="P122" s="19">
        <v>15398</v>
      </c>
      <c r="Q122" s="19">
        <v>14121</v>
      </c>
      <c r="R122" s="19">
        <v>14379</v>
      </c>
      <c r="S122" s="19">
        <v>16456</v>
      </c>
      <c r="T122" s="19">
        <v>17320</v>
      </c>
      <c r="U122" s="24">
        <v>19720</v>
      </c>
      <c r="V122" s="24"/>
      <c r="W122" s="15" t="s">
        <v>382</v>
      </c>
      <c r="X122" s="24">
        <v>19720</v>
      </c>
      <c r="Y122" s="25">
        <v>352.7631861614803</v>
      </c>
      <c r="Z122" s="25">
        <v>55.90152480075686</v>
      </c>
      <c r="AA122" s="19"/>
      <c r="AB122" s="19"/>
      <c r="AC122" s="19"/>
      <c r="AD122" s="19"/>
      <c r="AE122" s="19"/>
      <c r="AG122" s="1" t="s">
        <v>593</v>
      </c>
      <c r="AJ122" s="20">
        <v>113</v>
      </c>
      <c r="AL122" s="1" t="s">
        <v>383</v>
      </c>
      <c r="AM122" s="20">
        <v>19</v>
      </c>
      <c r="AN122" s="18" t="s">
        <v>708</v>
      </c>
      <c r="AO122" s="19">
        <v>29309</v>
      </c>
      <c r="AP122" s="19">
        <v>31047</v>
      </c>
      <c r="AQ122" s="19">
        <v>32785</v>
      </c>
      <c r="AR122" s="19">
        <v>34523</v>
      </c>
    </row>
    <row r="123" spans="2:44" ht="12">
      <c r="B123" s="20">
        <v>113</v>
      </c>
      <c r="D123" s="1" t="s">
        <v>383</v>
      </c>
      <c r="E123" s="21">
        <v>1703</v>
      </c>
      <c r="F123" s="20">
        <v>19</v>
      </c>
      <c r="G123" s="22">
        <v>265.6</v>
      </c>
      <c r="H123" s="23">
        <f t="shared" si="2"/>
        <v>103.14006024096385</v>
      </c>
      <c r="I123" s="11" t="s">
        <v>708</v>
      </c>
      <c r="K123" s="19">
        <v>7752</v>
      </c>
      <c r="L123" s="19">
        <v>7848</v>
      </c>
      <c r="M123" s="19">
        <v>12915</v>
      </c>
      <c r="N123" s="19">
        <v>10311</v>
      </c>
      <c r="O123" s="19">
        <v>12226</v>
      </c>
      <c r="P123" s="19">
        <v>19697</v>
      </c>
      <c r="Q123" s="19">
        <v>20270</v>
      </c>
      <c r="R123" s="19">
        <v>29092</v>
      </c>
      <c r="S123" s="19">
        <v>25733</v>
      </c>
      <c r="T123" s="19">
        <v>27394</v>
      </c>
      <c r="U123" s="24">
        <v>33047</v>
      </c>
      <c r="V123" s="24"/>
      <c r="W123" s="15" t="s">
        <v>384</v>
      </c>
      <c r="X123" s="24">
        <v>33047</v>
      </c>
      <c r="Y123" s="25">
        <v>265.61653335845574</v>
      </c>
      <c r="Z123" s="25">
        <v>124.4162009877687</v>
      </c>
      <c r="AA123" s="19"/>
      <c r="AB123" s="19"/>
      <c r="AC123" s="19"/>
      <c r="AD123" s="19"/>
      <c r="AE123" s="19"/>
      <c r="AG123" s="1" t="s">
        <v>593</v>
      </c>
      <c r="AJ123" s="20">
        <v>114</v>
      </c>
      <c r="AL123" s="1" t="s">
        <v>385</v>
      </c>
      <c r="AM123" s="20">
        <v>8</v>
      </c>
      <c r="AN123" s="18" t="s">
        <v>708</v>
      </c>
      <c r="AO123" s="19">
        <v>277664</v>
      </c>
      <c r="AP123" s="19">
        <v>331881</v>
      </c>
      <c r="AQ123" s="19">
        <v>386098</v>
      </c>
      <c r="AR123" s="19">
        <v>440315</v>
      </c>
    </row>
    <row r="124" spans="2:44" ht="12">
      <c r="B124" s="20">
        <v>114</v>
      </c>
      <c r="D124" s="1" t="s">
        <v>385</v>
      </c>
      <c r="E124" s="21">
        <v>1731</v>
      </c>
      <c r="F124" s="20">
        <v>8</v>
      </c>
      <c r="G124" s="22">
        <v>338.4</v>
      </c>
      <c r="H124" s="23">
        <f t="shared" si="2"/>
        <v>637.3433806146572</v>
      </c>
      <c r="I124" s="11" t="s">
        <v>708</v>
      </c>
      <c r="K124" s="19">
        <v>11112</v>
      </c>
      <c r="L124" s="19">
        <v>12026</v>
      </c>
      <c r="M124" s="19">
        <v>13660</v>
      </c>
      <c r="N124" s="19">
        <v>13951</v>
      </c>
      <c r="O124" s="19">
        <v>17738</v>
      </c>
      <c r="P124" s="19">
        <v>22612</v>
      </c>
      <c r="Q124" s="19">
        <v>50164</v>
      </c>
      <c r="R124" s="19">
        <v>111102</v>
      </c>
      <c r="S124" s="19">
        <v>144703</v>
      </c>
      <c r="T124" s="19">
        <v>215677</v>
      </c>
      <c r="U124" s="24">
        <v>280813</v>
      </c>
      <c r="V124" s="24"/>
      <c r="W124" s="15" t="s">
        <v>386</v>
      </c>
      <c r="X124" s="24">
        <v>280813</v>
      </c>
      <c r="Y124" s="25">
        <v>337.783519846424</v>
      </c>
      <c r="Z124" s="25">
        <v>831.340143911325</v>
      </c>
      <c r="AA124" s="19"/>
      <c r="AB124" s="19"/>
      <c r="AC124" s="19"/>
      <c r="AD124" s="19"/>
      <c r="AE124" s="19"/>
      <c r="AG124" s="1" t="s">
        <v>593</v>
      </c>
      <c r="AJ124" s="20">
        <v>115</v>
      </c>
      <c r="AL124" s="1" t="s">
        <v>387</v>
      </c>
      <c r="AM124" s="20">
        <v>4</v>
      </c>
      <c r="AN124" s="18" t="s">
        <v>708</v>
      </c>
      <c r="AO124" s="19">
        <v>34206</v>
      </c>
      <c r="AP124" s="19">
        <v>34198</v>
      </c>
      <c r="AQ124" s="19">
        <v>34198</v>
      </c>
      <c r="AR124" s="19">
        <v>34198</v>
      </c>
    </row>
    <row r="125" spans="2:44" ht="12">
      <c r="B125" s="20">
        <v>115</v>
      </c>
      <c r="D125" s="1" t="s">
        <v>387</v>
      </c>
      <c r="E125" s="21">
        <v>1839</v>
      </c>
      <c r="F125" s="20">
        <v>4</v>
      </c>
      <c r="G125" s="22">
        <v>320.6</v>
      </c>
      <c r="H125" s="23">
        <f t="shared" si="2"/>
        <v>107.59825327510916</v>
      </c>
      <c r="I125" s="11" t="s">
        <v>708</v>
      </c>
      <c r="K125" s="19">
        <v>14609</v>
      </c>
      <c r="L125" s="19">
        <v>17246</v>
      </c>
      <c r="M125" s="19">
        <v>17111</v>
      </c>
      <c r="N125" s="19">
        <v>20566</v>
      </c>
      <c r="O125" s="19">
        <v>22767</v>
      </c>
      <c r="P125" s="19">
        <v>27758</v>
      </c>
      <c r="Q125" s="19">
        <v>27258</v>
      </c>
      <c r="R125" s="19">
        <v>29564</v>
      </c>
      <c r="S125" s="19">
        <v>35229</v>
      </c>
      <c r="T125" s="19">
        <v>34496</v>
      </c>
      <c r="U125" s="24">
        <v>35127</v>
      </c>
      <c r="V125" s="24"/>
      <c r="W125" s="15" t="s">
        <v>388</v>
      </c>
      <c r="X125" s="24">
        <v>35127</v>
      </c>
      <c r="Y125" s="25">
        <v>320.5660752096149</v>
      </c>
      <c r="Z125" s="25">
        <v>109.57803309982447</v>
      </c>
      <c r="AA125" s="19"/>
      <c r="AB125" s="19"/>
      <c r="AC125" s="19"/>
      <c r="AD125" s="19"/>
      <c r="AE125" s="19"/>
      <c r="AG125" s="1" t="s">
        <v>593</v>
      </c>
      <c r="AJ125" s="20">
        <v>116</v>
      </c>
      <c r="AL125" s="1" t="s">
        <v>389</v>
      </c>
      <c r="AM125" s="20">
        <v>9</v>
      </c>
      <c r="AN125" s="18" t="s">
        <v>708</v>
      </c>
      <c r="AO125" s="19">
        <v>7299</v>
      </c>
      <c r="AP125" s="19">
        <v>7999</v>
      </c>
      <c r="AQ125" s="19">
        <v>8699</v>
      </c>
      <c r="AR125" s="19">
        <v>9399</v>
      </c>
    </row>
    <row r="126" spans="2:44" ht="12">
      <c r="B126" s="20">
        <v>116</v>
      </c>
      <c r="D126" s="1" t="s">
        <v>389</v>
      </c>
      <c r="E126" s="21">
        <v>1833</v>
      </c>
      <c r="F126" s="20">
        <v>9</v>
      </c>
      <c r="G126" s="22">
        <v>266.6</v>
      </c>
      <c r="H126" s="23">
        <f t="shared" si="2"/>
        <v>24.838709677419352</v>
      </c>
      <c r="I126" s="11" t="s">
        <v>708</v>
      </c>
      <c r="K126" s="19">
        <v>8843</v>
      </c>
      <c r="L126" s="19">
        <v>8044</v>
      </c>
      <c r="M126" s="19">
        <v>8070</v>
      </c>
      <c r="N126" s="19">
        <v>7717</v>
      </c>
      <c r="O126" s="19">
        <v>7208</v>
      </c>
      <c r="P126" s="19">
        <v>6112</v>
      </c>
      <c r="Q126" s="19">
        <v>5368</v>
      </c>
      <c r="R126" s="19">
        <v>5199</v>
      </c>
      <c r="S126" s="19">
        <v>6093</v>
      </c>
      <c r="T126" s="19">
        <v>6622</v>
      </c>
      <c r="U126" s="24">
        <v>6983</v>
      </c>
      <c r="V126" s="24"/>
      <c r="W126" s="15" t="s">
        <v>390</v>
      </c>
      <c r="X126" s="24">
        <v>6983</v>
      </c>
      <c r="Y126" s="25">
        <v>266.57260072247436</v>
      </c>
      <c r="Z126" s="25">
        <v>26.195490388263572</v>
      </c>
      <c r="AA126" s="19"/>
      <c r="AB126" s="19"/>
      <c r="AC126" s="19"/>
      <c r="AD126" s="19"/>
      <c r="AE126" s="19"/>
      <c r="AG126" s="1" t="s">
        <v>593</v>
      </c>
      <c r="AJ126" s="20">
        <v>117</v>
      </c>
      <c r="AL126" s="1" t="s">
        <v>686</v>
      </c>
      <c r="AM126" s="20">
        <v>17</v>
      </c>
      <c r="AN126" s="18" t="s">
        <v>708</v>
      </c>
      <c r="AO126" s="19">
        <v>7569</v>
      </c>
      <c r="AP126" s="19">
        <v>7852</v>
      </c>
      <c r="AQ126" s="19">
        <v>8135</v>
      </c>
      <c r="AR126" s="19">
        <v>8418</v>
      </c>
    </row>
    <row r="127" spans="2:44" ht="12">
      <c r="B127" s="20">
        <v>117</v>
      </c>
      <c r="D127" s="1" t="s">
        <v>686</v>
      </c>
      <c r="E127" s="21">
        <v>1692</v>
      </c>
      <c r="F127" s="20">
        <v>17</v>
      </c>
      <c r="G127" s="22">
        <v>191.5</v>
      </c>
      <c r="H127" s="23">
        <f t="shared" si="2"/>
        <v>37.97911227154047</v>
      </c>
      <c r="I127" s="11" t="s">
        <v>708</v>
      </c>
      <c r="K127" s="19">
        <v>7088</v>
      </c>
      <c r="L127" s="19">
        <v>7415</v>
      </c>
      <c r="M127" s="19">
        <v>7434</v>
      </c>
      <c r="N127" s="19">
        <v>6878</v>
      </c>
      <c r="O127" s="19">
        <v>6634</v>
      </c>
      <c r="P127" s="19">
        <v>6189</v>
      </c>
      <c r="Q127" s="19">
        <v>6375</v>
      </c>
      <c r="R127" s="19">
        <v>6504</v>
      </c>
      <c r="S127" s="19">
        <v>6952</v>
      </c>
      <c r="T127" s="19">
        <v>7273</v>
      </c>
      <c r="U127" s="24">
        <v>8809</v>
      </c>
      <c r="V127" s="24"/>
      <c r="W127" s="15" t="s">
        <v>391</v>
      </c>
      <c r="X127" s="24">
        <v>8809</v>
      </c>
      <c r="Y127" s="25">
        <v>191.45786968897153</v>
      </c>
      <c r="Z127" s="25">
        <v>46.0101223016346</v>
      </c>
      <c r="AA127" s="19"/>
      <c r="AB127" s="19"/>
      <c r="AC127" s="19"/>
      <c r="AD127" s="19"/>
      <c r="AE127" s="19"/>
      <c r="AG127" s="1" t="s">
        <v>593</v>
      </c>
      <c r="AJ127" s="20">
        <v>118</v>
      </c>
      <c r="AL127" s="1" t="s">
        <v>688</v>
      </c>
      <c r="AM127" s="20">
        <v>5</v>
      </c>
      <c r="AN127" s="18" t="s">
        <v>708</v>
      </c>
      <c r="AO127" s="19">
        <v>83559</v>
      </c>
      <c r="AP127" s="19">
        <v>87424</v>
      </c>
      <c r="AQ127" s="19">
        <v>91289</v>
      </c>
      <c r="AR127" s="19">
        <v>95154</v>
      </c>
    </row>
    <row r="128" spans="2:44" ht="12">
      <c r="B128" s="20">
        <v>118</v>
      </c>
      <c r="D128" s="1" t="s">
        <v>688</v>
      </c>
      <c r="E128" s="21">
        <v>1838</v>
      </c>
      <c r="F128" s="20">
        <v>5</v>
      </c>
      <c r="G128" s="22">
        <v>250.7</v>
      </c>
      <c r="H128" s="23">
        <f t="shared" si="2"/>
        <v>316.29038691663345</v>
      </c>
      <c r="I128" s="11" t="s">
        <v>708</v>
      </c>
      <c r="K128" s="19">
        <v>15837</v>
      </c>
      <c r="L128" s="19">
        <v>19623</v>
      </c>
      <c r="M128" s="19">
        <v>22395</v>
      </c>
      <c r="N128" s="19">
        <v>35289</v>
      </c>
      <c r="O128" s="19">
        <v>42897</v>
      </c>
      <c r="P128" s="19">
        <v>41486</v>
      </c>
      <c r="Q128" s="19">
        <v>61693</v>
      </c>
      <c r="R128" s="19">
        <v>67339</v>
      </c>
      <c r="S128" s="19">
        <v>72945</v>
      </c>
      <c r="T128" s="19">
        <v>79294</v>
      </c>
      <c r="U128" s="24">
        <v>85778</v>
      </c>
      <c r="V128" s="24"/>
      <c r="W128" s="15" t="s">
        <v>392</v>
      </c>
      <c r="X128" s="24">
        <v>85778</v>
      </c>
      <c r="Y128" s="25">
        <v>250.86559126914875</v>
      </c>
      <c r="Z128" s="25">
        <v>341.928120018542</v>
      </c>
      <c r="AA128" s="19"/>
      <c r="AB128" s="19"/>
      <c r="AC128" s="19"/>
      <c r="AD128" s="19"/>
      <c r="AE128" s="19"/>
      <c r="AG128" s="1" t="s">
        <v>593</v>
      </c>
      <c r="AJ128" s="20">
        <v>119</v>
      </c>
      <c r="AL128" s="1" t="s">
        <v>393</v>
      </c>
      <c r="AM128" s="20">
        <v>6</v>
      </c>
      <c r="AN128" s="18" t="s">
        <v>708</v>
      </c>
      <c r="AO128" s="19">
        <v>18802</v>
      </c>
      <c r="AP128" s="19">
        <v>19410</v>
      </c>
      <c r="AQ128" s="19">
        <v>20018</v>
      </c>
      <c r="AR128" s="19">
        <v>20626</v>
      </c>
    </row>
    <row r="129" spans="2:44" ht="12">
      <c r="B129" s="20">
        <v>119</v>
      </c>
      <c r="D129" s="1" t="s">
        <v>393</v>
      </c>
      <c r="E129" s="21">
        <v>1778</v>
      </c>
      <c r="F129" s="20">
        <v>6</v>
      </c>
      <c r="G129" s="22">
        <v>599.7</v>
      </c>
      <c r="H129" s="23">
        <f t="shared" si="2"/>
        <v>30.59863264965816</v>
      </c>
      <c r="I129" s="11" t="s">
        <v>708</v>
      </c>
      <c r="K129" s="19">
        <v>21799</v>
      </c>
      <c r="L129" s="19">
        <v>21171</v>
      </c>
      <c r="M129" s="19">
        <v>20626</v>
      </c>
      <c r="N129" s="19">
        <v>20902</v>
      </c>
      <c r="O129" s="19">
        <v>22384</v>
      </c>
      <c r="P129" s="19">
        <v>23359</v>
      </c>
      <c r="Q129" s="19">
        <v>24039</v>
      </c>
      <c r="R129" s="19">
        <v>16637</v>
      </c>
      <c r="S129" s="19">
        <v>17911</v>
      </c>
      <c r="T129" s="19">
        <v>18350</v>
      </c>
      <c r="U129" s="24">
        <v>20808</v>
      </c>
      <c r="V129" s="24"/>
      <c r="W129" s="15" t="s">
        <v>394</v>
      </c>
      <c r="X129" s="24">
        <v>20808</v>
      </c>
      <c r="Y129" s="25">
        <v>599.6267561857429</v>
      </c>
      <c r="Z129" s="25">
        <v>34.701586921105346</v>
      </c>
      <c r="AA129" s="19"/>
      <c r="AB129" s="19"/>
      <c r="AC129" s="19"/>
      <c r="AD129" s="19"/>
      <c r="AE129" s="19"/>
      <c r="AG129" s="1" t="s">
        <v>593</v>
      </c>
      <c r="AJ129" s="20">
        <v>120</v>
      </c>
      <c r="AL129" s="1" t="s">
        <v>395</v>
      </c>
      <c r="AM129" s="20">
        <v>6</v>
      </c>
      <c r="AN129" s="18" t="s">
        <v>708</v>
      </c>
      <c r="AO129" s="19">
        <v>62003</v>
      </c>
      <c r="AP129" s="19">
        <v>64926</v>
      </c>
      <c r="AQ129" s="19">
        <v>67849</v>
      </c>
      <c r="AR129" s="19">
        <v>70772</v>
      </c>
    </row>
    <row r="130" spans="2:44" ht="12">
      <c r="B130" s="20">
        <v>120</v>
      </c>
      <c r="D130" s="1" t="s">
        <v>395</v>
      </c>
      <c r="E130" s="21">
        <v>1778</v>
      </c>
      <c r="F130" s="20">
        <v>6</v>
      </c>
      <c r="G130" s="22">
        <v>851.2</v>
      </c>
      <c r="H130" s="23">
        <f t="shared" si="2"/>
        <v>67.53054511278195</v>
      </c>
      <c r="I130" s="11" t="s">
        <v>708</v>
      </c>
      <c r="K130" s="19">
        <v>33527</v>
      </c>
      <c r="L130" s="19">
        <v>34903</v>
      </c>
      <c r="M130" s="19">
        <v>30047</v>
      </c>
      <c r="N130" s="19">
        <v>29709</v>
      </c>
      <c r="O130" s="19">
        <v>31289</v>
      </c>
      <c r="P130" s="19">
        <v>35079</v>
      </c>
      <c r="Q130" s="19">
        <v>40485</v>
      </c>
      <c r="R130" s="19">
        <v>47890</v>
      </c>
      <c r="S130" s="19">
        <v>57038</v>
      </c>
      <c r="T130" s="19">
        <v>57482</v>
      </c>
      <c r="U130" s="24">
        <v>67725</v>
      </c>
      <c r="V130" s="24"/>
      <c r="W130" s="15" t="s">
        <v>396</v>
      </c>
      <c r="X130" s="24">
        <v>67725</v>
      </c>
      <c r="Y130" s="25">
        <v>851.1502358312085</v>
      </c>
      <c r="Z130" s="25">
        <v>79.56879661069675</v>
      </c>
      <c r="AA130" s="19"/>
      <c r="AB130" s="19"/>
      <c r="AC130" s="19"/>
      <c r="AD130" s="19"/>
      <c r="AE130" s="19"/>
      <c r="AG130" s="1" t="s">
        <v>593</v>
      </c>
      <c r="AJ130" s="20">
        <v>121</v>
      </c>
      <c r="AL130" s="1" t="s">
        <v>397</v>
      </c>
      <c r="AM130" s="20">
        <v>2</v>
      </c>
      <c r="AN130" s="18" t="s">
        <v>708</v>
      </c>
      <c r="AO130" s="19">
        <v>26800</v>
      </c>
      <c r="AP130" s="19">
        <v>26303</v>
      </c>
      <c r="AQ130" s="19">
        <v>26303</v>
      </c>
      <c r="AR130" s="19">
        <v>26303</v>
      </c>
    </row>
    <row r="131" spans="2:44" ht="12">
      <c r="B131" s="20">
        <v>121</v>
      </c>
      <c r="D131" s="1" t="s">
        <v>397</v>
      </c>
      <c r="E131" s="21">
        <v>1786</v>
      </c>
      <c r="F131" s="20">
        <v>2</v>
      </c>
      <c r="G131" s="22">
        <v>474.7</v>
      </c>
      <c r="H131" s="23">
        <f t="shared" si="2"/>
        <v>60.389719823046136</v>
      </c>
      <c r="I131" s="11" t="s">
        <v>708</v>
      </c>
      <c r="K131" s="19">
        <v>18031</v>
      </c>
      <c r="L131" s="19">
        <v>23474</v>
      </c>
      <c r="M131" s="19">
        <v>26786</v>
      </c>
      <c r="N131" s="19">
        <v>25957</v>
      </c>
      <c r="O131" s="19">
        <v>26627</v>
      </c>
      <c r="P131" s="19">
        <v>26818</v>
      </c>
      <c r="Q131" s="19">
        <v>26290</v>
      </c>
      <c r="R131" s="19">
        <v>24533</v>
      </c>
      <c r="S131" s="19">
        <v>31761</v>
      </c>
      <c r="T131" s="19">
        <v>28667</v>
      </c>
      <c r="U131" s="24">
        <v>30308</v>
      </c>
      <c r="V131" s="24"/>
      <c r="W131" s="15" t="s">
        <v>398</v>
      </c>
      <c r="X131" s="24">
        <v>30308</v>
      </c>
      <c r="Y131" s="25">
        <v>474.6583316216137</v>
      </c>
      <c r="Z131" s="25">
        <v>63.852244827255696</v>
      </c>
      <c r="AA131" s="19"/>
      <c r="AB131" s="19"/>
      <c r="AC131" s="19"/>
      <c r="AD131" s="19"/>
      <c r="AE131" s="19"/>
      <c r="AG131" s="1" t="s">
        <v>593</v>
      </c>
      <c r="AJ131" s="20">
        <v>122</v>
      </c>
      <c r="AL131" s="1" t="s">
        <v>399</v>
      </c>
      <c r="AM131" s="20">
        <v>1</v>
      </c>
      <c r="AN131" s="18" t="s">
        <v>708</v>
      </c>
      <c r="AO131" s="19">
        <v>22359</v>
      </c>
      <c r="AP131" s="19">
        <v>21655</v>
      </c>
      <c r="AQ131" s="19">
        <v>21655</v>
      </c>
      <c r="AR131" s="19">
        <v>21655</v>
      </c>
    </row>
    <row r="132" spans="2:44" ht="12">
      <c r="B132" s="20">
        <v>122</v>
      </c>
      <c r="D132" s="1" t="s">
        <v>399</v>
      </c>
      <c r="E132" s="21">
        <v>1814</v>
      </c>
      <c r="F132" s="20">
        <v>1</v>
      </c>
      <c r="G132" s="22">
        <v>536.6</v>
      </c>
      <c r="H132" s="23">
        <f t="shared" si="2"/>
        <v>43.24263883712262</v>
      </c>
      <c r="I132" s="11" t="s">
        <v>708</v>
      </c>
      <c r="K132" s="19">
        <v>22694</v>
      </c>
      <c r="L132" s="19">
        <v>23814</v>
      </c>
      <c r="M132" s="19">
        <v>24776</v>
      </c>
      <c r="N132" s="19">
        <v>24181</v>
      </c>
      <c r="O132" s="19">
        <v>26989</v>
      </c>
      <c r="P132" s="19">
        <v>27640</v>
      </c>
      <c r="Q132" s="19">
        <v>25813</v>
      </c>
      <c r="R132" s="19">
        <v>24376</v>
      </c>
      <c r="S132" s="19">
        <v>25068</v>
      </c>
      <c r="T132" s="19">
        <v>23204</v>
      </c>
      <c r="U132" s="24">
        <v>23403</v>
      </c>
      <c r="V132" s="24"/>
      <c r="W132" s="15" t="s">
        <v>400</v>
      </c>
      <c r="X132" s="24">
        <v>23403</v>
      </c>
      <c r="Y132" s="25">
        <v>536.5801907190304</v>
      </c>
      <c r="Z132" s="25">
        <v>43.615102467050484</v>
      </c>
      <c r="AA132" s="19"/>
      <c r="AB132" s="19"/>
      <c r="AC132" s="19"/>
      <c r="AD132" s="19"/>
      <c r="AE132" s="19"/>
      <c r="AG132" s="1" t="s">
        <v>593</v>
      </c>
      <c r="AJ132" s="20">
        <v>123</v>
      </c>
      <c r="AL132" s="1" t="s">
        <v>401</v>
      </c>
      <c r="AM132" s="20">
        <v>7</v>
      </c>
      <c r="AN132" s="18" t="s">
        <v>708</v>
      </c>
      <c r="AO132" s="19">
        <v>35021</v>
      </c>
      <c r="AP132" s="19">
        <v>38077</v>
      </c>
      <c r="AQ132" s="19">
        <v>41133</v>
      </c>
      <c r="AR132" s="19">
        <v>44189</v>
      </c>
    </row>
    <row r="133" spans="2:44" ht="12">
      <c r="B133" s="20">
        <v>123</v>
      </c>
      <c r="D133" s="1" t="s">
        <v>401</v>
      </c>
      <c r="E133" s="21">
        <v>1772</v>
      </c>
      <c r="F133" s="20">
        <v>7</v>
      </c>
      <c r="G133" s="22">
        <v>512.2</v>
      </c>
      <c r="H133" s="23">
        <f t="shared" si="2"/>
        <v>61.76493557204216</v>
      </c>
      <c r="I133" s="11" t="s">
        <v>708</v>
      </c>
      <c r="K133" s="19">
        <v>20253</v>
      </c>
      <c r="L133" s="19">
        <v>20942</v>
      </c>
      <c r="M133" s="19">
        <v>20808</v>
      </c>
      <c r="N133" s="19">
        <v>20655</v>
      </c>
      <c r="O133" s="19">
        <v>20898</v>
      </c>
      <c r="P133" s="19">
        <v>21169</v>
      </c>
      <c r="Q133" s="19">
        <v>21825</v>
      </c>
      <c r="R133" s="19">
        <v>22852</v>
      </c>
      <c r="S133" s="19">
        <v>27559</v>
      </c>
      <c r="T133" s="19">
        <v>31636</v>
      </c>
      <c r="U133" s="24">
        <v>35075</v>
      </c>
      <c r="V133" s="24"/>
      <c r="W133" s="15" t="s">
        <v>402</v>
      </c>
      <c r="X133" s="24">
        <v>35075</v>
      </c>
      <c r="Y133" s="25">
        <v>512.2048287482413</v>
      </c>
      <c r="Z133" s="25">
        <v>68.47846414435122</v>
      </c>
      <c r="AA133" s="19"/>
      <c r="AB133" s="19"/>
      <c r="AC133" s="19"/>
      <c r="AD133" s="19"/>
      <c r="AE133" s="19"/>
      <c r="AG133" s="1" t="s">
        <v>593</v>
      </c>
      <c r="AJ133" s="20">
        <v>124</v>
      </c>
      <c r="AL133" s="1" t="s">
        <v>403</v>
      </c>
      <c r="AM133" s="20">
        <v>3</v>
      </c>
      <c r="AN133" s="18" t="s">
        <v>708</v>
      </c>
      <c r="AO133" s="19">
        <v>33573</v>
      </c>
      <c r="AP133" s="19">
        <v>33769</v>
      </c>
      <c r="AQ133" s="19">
        <v>33965</v>
      </c>
      <c r="AR133" s="19">
        <v>34161</v>
      </c>
    </row>
    <row r="134" spans="2:44" ht="12">
      <c r="B134" s="20">
        <v>124</v>
      </c>
      <c r="D134" s="1" t="s">
        <v>403</v>
      </c>
      <c r="E134" s="21">
        <v>1832</v>
      </c>
      <c r="F134" s="20">
        <v>3</v>
      </c>
      <c r="G134" s="22">
        <v>452.1</v>
      </c>
      <c r="H134" s="23">
        <f t="shared" si="2"/>
        <v>71.59920371599203</v>
      </c>
      <c r="I134" s="11" t="s">
        <v>708</v>
      </c>
      <c r="K134" s="19">
        <v>17121</v>
      </c>
      <c r="L134" s="19">
        <v>20326</v>
      </c>
      <c r="M134" s="19">
        <v>22125</v>
      </c>
      <c r="N134" s="19">
        <v>25125</v>
      </c>
      <c r="O134" s="19">
        <v>28861</v>
      </c>
      <c r="P134" s="19">
        <v>30187</v>
      </c>
      <c r="Q134" s="19">
        <v>31066</v>
      </c>
      <c r="R134" s="19">
        <v>31349</v>
      </c>
      <c r="S134" s="19">
        <v>33366</v>
      </c>
      <c r="T134" s="19">
        <v>32370</v>
      </c>
      <c r="U134" s="24">
        <v>33081</v>
      </c>
      <c r="V134" s="24"/>
      <c r="W134" s="15" t="s">
        <v>404</v>
      </c>
      <c r="X134" s="24">
        <v>33081</v>
      </c>
      <c r="Y134" s="25">
        <v>452.08727839665664</v>
      </c>
      <c r="Z134" s="25">
        <v>73.17392366651617</v>
      </c>
      <c r="AA134" s="19"/>
      <c r="AB134" s="19"/>
      <c r="AC134" s="19"/>
      <c r="AD134" s="19"/>
      <c r="AE134" s="19"/>
      <c r="AG134" s="1" t="s">
        <v>593</v>
      </c>
      <c r="AJ134" s="20">
        <v>125</v>
      </c>
      <c r="AL134" s="1" t="s">
        <v>405</v>
      </c>
      <c r="AM134" s="20">
        <v>20</v>
      </c>
      <c r="AN134" s="18" t="s">
        <v>708</v>
      </c>
      <c r="AO134" s="19">
        <v>17202</v>
      </c>
      <c r="AP134" s="19">
        <v>17002</v>
      </c>
      <c r="AQ134" s="19">
        <v>17002</v>
      </c>
      <c r="AR134" s="19">
        <v>17002</v>
      </c>
    </row>
    <row r="135" spans="2:44" ht="12">
      <c r="B135" s="20">
        <v>125</v>
      </c>
      <c r="D135" s="1" t="s">
        <v>405</v>
      </c>
      <c r="E135" s="21">
        <v>1749</v>
      </c>
      <c r="F135" s="20">
        <v>20</v>
      </c>
      <c r="G135" s="22">
        <v>600.3</v>
      </c>
      <c r="H135" s="23">
        <f t="shared" si="2"/>
        <v>29.23538230884558</v>
      </c>
      <c r="I135" s="11" t="s">
        <v>708</v>
      </c>
      <c r="K135" s="19">
        <v>22848</v>
      </c>
      <c r="L135" s="19">
        <v>26302</v>
      </c>
      <c r="M135" s="19">
        <v>27555</v>
      </c>
      <c r="N135" s="19">
        <v>26870</v>
      </c>
      <c r="O135" s="19">
        <v>26442</v>
      </c>
      <c r="P135" s="19">
        <v>26522</v>
      </c>
      <c r="Q135" s="19">
        <v>27195</v>
      </c>
      <c r="R135" s="19">
        <v>18582</v>
      </c>
      <c r="S135" s="19">
        <v>18731</v>
      </c>
      <c r="T135" s="19">
        <v>17550</v>
      </c>
      <c r="U135" s="24">
        <v>17482</v>
      </c>
      <c r="V135" s="24"/>
      <c r="W135" s="15" t="s">
        <v>406</v>
      </c>
      <c r="X135" s="24">
        <v>17482</v>
      </c>
      <c r="Y135" s="25">
        <v>599.555380951572</v>
      </c>
      <c r="Z135" s="25">
        <v>29.158273873305586</v>
      </c>
      <c r="AA135" s="19"/>
      <c r="AB135" s="19"/>
      <c r="AC135" s="19"/>
      <c r="AD135" s="19"/>
      <c r="AE135" s="19"/>
      <c r="AG135" s="1" t="s">
        <v>593</v>
      </c>
      <c r="AJ135" s="20">
        <v>126</v>
      </c>
      <c r="AL135" s="1" t="s">
        <v>407</v>
      </c>
      <c r="AM135" s="20">
        <v>16</v>
      </c>
      <c r="AN135" s="18" t="s">
        <v>708</v>
      </c>
      <c r="AO135" s="19">
        <v>76002</v>
      </c>
      <c r="AP135" s="19">
        <v>89004</v>
      </c>
      <c r="AQ135" s="19">
        <v>102006</v>
      </c>
      <c r="AR135" s="19">
        <v>115008</v>
      </c>
    </row>
    <row r="136" spans="2:44" ht="12">
      <c r="B136" s="20">
        <v>126</v>
      </c>
      <c r="D136" s="1" t="s">
        <v>407</v>
      </c>
      <c r="E136" s="21">
        <v>1721</v>
      </c>
      <c r="F136" s="20">
        <v>16</v>
      </c>
      <c r="G136" s="22">
        <v>400.9</v>
      </c>
      <c r="H136" s="23">
        <f t="shared" si="2"/>
        <v>143.18533300074833</v>
      </c>
      <c r="I136" s="11" t="s">
        <v>708</v>
      </c>
      <c r="K136" s="19">
        <v>9239</v>
      </c>
      <c r="L136" s="19">
        <v>9935</v>
      </c>
      <c r="M136" s="19">
        <v>10571</v>
      </c>
      <c r="N136" s="19">
        <v>10056</v>
      </c>
      <c r="O136" s="19">
        <v>9905</v>
      </c>
      <c r="P136" s="19">
        <v>11920</v>
      </c>
      <c r="Q136" s="19">
        <v>13819</v>
      </c>
      <c r="R136" s="19">
        <v>16424</v>
      </c>
      <c r="S136" s="19">
        <v>34435</v>
      </c>
      <c r="T136" s="19">
        <v>57403</v>
      </c>
      <c r="U136" s="24">
        <v>90395</v>
      </c>
      <c r="V136" s="24"/>
      <c r="W136" s="15" t="s">
        <v>408</v>
      </c>
      <c r="X136" s="24">
        <v>90395</v>
      </c>
      <c r="Y136" s="25">
        <v>400.86167271817476</v>
      </c>
      <c r="Z136" s="25">
        <v>225.50172828209514</v>
      </c>
      <c r="AA136" s="19"/>
      <c r="AB136" s="19"/>
      <c r="AC136" s="19"/>
      <c r="AD136" s="19"/>
      <c r="AE136" s="19"/>
      <c r="AG136" s="1" t="s">
        <v>593</v>
      </c>
      <c r="AJ136" s="20">
        <v>127</v>
      </c>
      <c r="AL136" s="1" t="s">
        <v>409</v>
      </c>
      <c r="AM136" s="20">
        <v>16</v>
      </c>
      <c r="AN136" s="18" t="s">
        <v>708</v>
      </c>
      <c r="AO136" s="19">
        <v>83809</v>
      </c>
      <c r="AP136" s="19">
        <v>94718</v>
      </c>
      <c r="AQ136" s="19">
        <v>105627</v>
      </c>
      <c r="AR136" s="19">
        <v>116536</v>
      </c>
    </row>
    <row r="137" spans="2:44" ht="12">
      <c r="B137" s="20">
        <v>127</v>
      </c>
      <c r="D137" s="1" t="s">
        <v>409</v>
      </c>
      <c r="E137" s="21">
        <v>1664</v>
      </c>
      <c r="F137" s="20">
        <v>16</v>
      </c>
      <c r="G137" s="22">
        <v>270</v>
      </c>
      <c r="H137" s="23">
        <f t="shared" si="2"/>
        <v>226.8</v>
      </c>
      <c r="I137" s="11" t="s">
        <v>708</v>
      </c>
      <c r="K137" s="19">
        <v>8097</v>
      </c>
      <c r="L137" s="19">
        <v>8070</v>
      </c>
      <c r="M137" s="19">
        <v>8104</v>
      </c>
      <c r="N137" s="19">
        <v>8050</v>
      </c>
      <c r="O137" s="19">
        <v>9548</v>
      </c>
      <c r="P137" s="19">
        <v>11902</v>
      </c>
      <c r="Q137" s="19">
        <v>16876</v>
      </c>
      <c r="R137" s="19">
        <v>24587</v>
      </c>
      <c r="S137" s="19">
        <v>40470</v>
      </c>
      <c r="T137" s="19">
        <v>61236</v>
      </c>
      <c r="U137" s="24">
        <v>92446</v>
      </c>
      <c r="V137" s="24"/>
      <c r="W137" s="15" t="s">
        <v>410</v>
      </c>
      <c r="X137" s="24">
        <v>92446</v>
      </c>
      <c r="Y137" s="25">
        <v>270.3509143671708</v>
      </c>
      <c r="Z137" s="25">
        <v>341.948168425451</v>
      </c>
      <c r="AA137" s="19"/>
      <c r="AB137" s="19"/>
      <c r="AC137" s="19"/>
      <c r="AD137" s="19"/>
      <c r="AE137" s="19"/>
      <c r="AG137" s="1" t="s">
        <v>593</v>
      </c>
      <c r="AJ137" s="20">
        <v>128</v>
      </c>
      <c r="AL137" s="1" t="s">
        <v>411</v>
      </c>
      <c r="AM137" s="20">
        <v>19</v>
      </c>
      <c r="AN137" s="18" t="s">
        <v>708</v>
      </c>
      <c r="AO137" s="19">
        <v>6403</v>
      </c>
      <c r="AP137" s="19">
        <v>6693</v>
      </c>
      <c r="AQ137" s="19">
        <v>6983</v>
      </c>
      <c r="AR137" s="19">
        <v>7273</v>
      </c>
    </row>
    <row r="138" spans="2:44" ht="12">
      <c r="B138" s="20">
        <v>128</v>
      </c>
      <c r="D138" s="1" t="s">
        <v>411</v>
      </c>
      <c r="E138" s="21">
        <v>1652</v>
      </c>
      <c r="F138" s="20">
        <v>19</v>
      </c>
      <c r="G138" s="22">
        <v>279.1</v>
      </c>
      <c r="H138" s="23">
        <f t="shared" si="2"/>
        <v>22.017198136868505</v>
      </c>
      <c r="I138" s="11" t="s">
        <v>708</v>
      </c>
      <c r="K138" s="19">
        <v>8469</v>
      </c>
      <c r="L138" s="19">
        <v>9715</v>
      </c>
      <c r="M138" s="19">
        <v>9305</v>
      </c>
      <c r="N138" s="19">
        <v>7096</v>
      </c>
      <c r="O138" s="19">
        <v>6193</v>
      </c>
      <c r="P138" s="19">
        <v>6220</v>
      </c>
      <c r="Q138" s="19">
        <v>6220</v>
      </c>
      <c r="R138" s="19">
        <v>5882</v>
      </c>
      <c r="S138" s="19">
        <v>6046</v>
      </c>
      <c r="T138" s="19">
        <v>6145</v>
      </c>
      <c r="U138" s="24">
        <v>6829</v>
      </c>
      <c r="V138" s="24"/>
      <c r="W138" s="15" t="s">
        <v>412</v>
      </c>
      <c r="X138" s="24">
        <v>6829</v>
      </c>
      <c r="Y138" s="25">
        <v>279.089017786955</v>
      </c>
      <c r="Z138" s="25">
        <v>24.46889545905735</v>
      </c>
      <c r="AA138" s="19"/>
      <c r="AB138" s="19"/>
      <c r="AC138" s="19"/>
      <c r="AD138" s="19"/>
      <c r="AE138" s="19"/>
      <c r="AG138" s="1" t="s">
        <v>593</v>
      </c>
      <c r="AJ138" s="20">
        <v>129</v>
      </c>
      <c r="AL138" s="1" t="s">
        <v>413</v>
      </c>
      <c r="AM138" s="20">
        <v>19</v>
      </c>
      <c r="AN138" s="18" t="s">
        <v>708</v>
      </c>
      <c r="AO138" s="19">
        <v>9769</v>
      </c>
      <c r="AP138" s="19">
        <v>9499</v>
      </c>
      <c r="AQ138" s="19">
        <v>9499</v>
      </c>
      <c r="AR138" s="19">
        <v>9499</v>
      </c>
    </row>
    <row r="139" spans="2:44" ht="12">
      <c r="B139" s="20">
        <v>129</v>
      </c>
      <c r="D139" s="1" t="s">
        <v>413</v>
      </c>
      <c r="E139" s="21">
        <v>1754</v>
      </c>
      <c r="F139" s="20">
        <v>19</v>
      </c>
      <c r="G139" s="22">
        <v>490.8</v>
      </c>
      <c r="H139" s="23">
        <f t="shared" si="2"/>
        <v>20.880195599022006</v>
      </c>
      <c r="I139" s="11" t="s">
        <v>708</v>
      </c>
      <c r="K139" s="19">
        <v>12082</v>
      </c>
      <c r="L139" s="19">
        <v>13664</v>
      </c>
      <c r="M139" s="19">
        <v>12834</v>
      </c>
      <c r="N139" s="19">
        <v>12100</v>
      </c>
      <c r="O139" s="19">
        <v>12485</v>
      </c>
      <c r="P139" s="19">
        <v>12785</v>
      </c>
      <c r="Q139" s="19">
        <v>12411</v>
      </c>
      <c r="R139" s="19">
        <v>11464</v>
      </c>
      <c r="S139" s="19">
        <v>10874</v>
      </c>
      <c r="T139" s="19">
        <v>10248</v>
      </c>
      <c r="U139" s="24">
        <v>12504</v>
      </c>
      <c r="V139" s="24"/>
      <c r="W139" s="15" t="s">
        <v>414</v>
      </c>
      <c r="X139" s="24">
        <v>12504</v>
      </c>
      <c r="Y139" s="25">
        <v>490.72947403617314</v>
      </c>
      <c r="Z139" s="25">
        <v>25.480434050876458</v>
      </c>
      <c r="AA139" s="19"/>
      <c r="AB139" s="19"/>
      <c r="AC139" s="19"/>
      <c r="AD139" s="19"/>
      <c r="AE139" s="19"/>
      <c r="AG139" s="1" t="s">
        <v>593</v>
      </c>
      <c r="AJ139" s="20">
        <v>130</v>
      </c>
      <c r="AL139" s="1" t="s">
        <v>415</v>
      </c>
      <c r="AM139" s="20">
        <v>2</v>
      </c>
      <c r="AN139" s="18" t="s">
        <v>708</v>
      </c>
      <c r="AO139" s="19">
        <v>42958</v>
      </c>
      <c r="AP139" s="19">
        <v>41465</v>
      </c>
      <c r="AQ139" s="19">
        <v>41465</v>
      </c>
      <c r="AR139" s="19">
        <v>41465</v>
      </c>
    </row>
    <row r="140" spans="2:44" ht="12">
      <c r="B140" s="20">
        <v>130</v>
      </c>
      <c r="D140" s="1" t="s">
        <v>415</v>
      </c>
      <c r="E140" s="21">
        <v>1800</v>
      </c>
      <c r="F140" s="20">
        <v>2</v>
      </c>
      <c r="G140" s="22">
        <v>519.8</v>
      </c>
      <c r="H140" s="23">
        <f t="shared" si="2"/>
        <v>88.41862254713352</v>
      </c>
      <c r="I140" s="11" t="s">
        <v>708</v>
      </c>
      <c r="K140" s="19">
        <v>23384</v>
      </c>
      <c r="L140" s="19">
        <v>24946</v>
      </c>
      <c r="M140" s="19">
        <v>27840</v>
      </c>
      <c r="N140" s="19">
        <v>32477</v>
      </c>
      <c r="O140" s="19">
        <v>41607</v>
      </c>
      <c r="P140" s="19">
        <v>47512</v>
      </c>
      <c r="Q140" s="19">
        <v>44791</v>
      </c>
      <c r="R140" s="19">
        <v>39816</v>
      </c>
      <c r="S140" s="19">
        <v>50511</v>
      </c>
      <c r="T140" s="19">
        <v>45960</v>
      </c>
      <c r="U140" s="24">
        <v>44598</v>
      </c>
      <c r="V140" s="24"/>
      <c r="W140" s="15" t="s">
        <v>416</v>
      </c>
      <c r="X140" s="24">
        <v>44598</v>
      </c>
      <c r="Y140" s="25">
        <v>519.7427760283059</v>
      </c>
      <c r="Z140" s="25">
        <v>85.80783044413326</v>
      </c>
      <c r="AA140" s="19"/>
      <c r="AB140" s="19"/>
      <c r="AC140" s="19"/>
      <c r="AD140" s="19"/>
      <c r="AE140" s="19"/>
      <c r="AG140" s="1" t="s">
        <v>593</v>
      </c>
      <c r="AJ140" s="20">
        <v>131</v>
      </c>
      <c r="AL140" s="1" t="s">
        <v>417</v>
      </c>
      <c r="AM140" s="20">
        <v>7</v>
      </c>
      <c r="AN140" s="18" t="s">
        <v>708</v>
      </c>
      <c r="AO140" s="19">
        <v>30995</v>
      </c>
      <c r="AP140" s="19">
        <v>35977</v>
      </c>
      <c r="AQ140" s="19">
        <v>40959</v>
      </c>
      <c r="AR140" s="19">
        <v>45941</v>
      </c>
    </row>
    <row r="141" spans="2:44" ht="12">
      <c r="B141" s="20">
        <v>131</v>
      </c>
      <c r="D141" s="1" t="s">
        <v>417</v>
      </c>
      <c r="E141" s="21">
        <v>1836</v>
      </c>
      <c r="F141" s="20">
        <v>7</v>
      </c>
      <c r="G141" s="22">
        <v>213.7</v>
      </c>
      <c r="H141" s="23">
        <f t="shared" si="2"/>
        <v>122.33036967711746</v>
      </c>
      <c r="I141" s="11" t="s">
        <v>708</v>
      </c>
      <c r="K141" s="19">
        <v>8837</v>
      </c>
      <c r="L141" s="19">
        <v>8589</v>
      </c>
      <c r="M141" s="19">
        <v>8852</v>
      </c>
      <c r="N141" s="19">
        <v>8340</v>
      </c>
      <c r="O141" s="19">
        <v>11352</v>
      </c>
      <c r="P141" s="19">
        <v>14801</v>
      </c>
      <c r="Q141" s="19">
        <v>14655</v>
      </c>
      <c r="R141" s="19">
        <v>15301</v>
      </c>
      <c r="S141" s="19">
        <v>21200</v>
      </c>
      <c r="T141" s="19">
        <v>26142</v>
      </c>
      <c r="U141" s="24">
        <v>31584</v>
      </c>
      <c r="V141" s="24"/>
      <c r="W141" s="15" t="s">
        <v>418</v>
      </c>
      <c r="X141" s="24">
        <v>31584</v>
      </c>
      <c r="Y141" s="25">
        <v>213.69801327264838</v>
      </c>
      <c r="Z141" s="25">
        <v>147.79734971004757</v>
      </c>
      <c r="AA141" s="19"/>
      <c r="AB141" s="19"/>
      <c r="AC141" s="19"/>
      <c r="AD141" s="19"/>
      <c r="AE141" s="19"/>
      <c r="AG141" s="1" t="s">
        <v>593</v>
      </c>
      <c r="AJ141" s="20">
        <v>132</v>
      </c>
      <c r="AL141" s="1" t="s">
        <v>419</v>
      </c>
      <c r="AM141" s="20">
        <v>3</v>
      </c>
      <c r="AN141" s="18" t="s">
        <v>708</v>
      </c>
      <c r="AO141" s="19">
        <v>45421</v>
      </c>
      <c r="AP141" s="19">
        <v>44994</v>
      </c>
      <c r="AQ141" s="19">
        <v>44994</v>
      </c>
      <c r="AR141" s="19">
        <v>44994</v>
      </c>
    </row>
    <row r="142" spans="2:44" ht="12">
      <c r="B142" s="20">
        <v>132</v>
      </c>
      <c r="D142" s="1" t="s">
        <v>419</v>
      </c>
      <c r="E142" s="21">
        <v>1777</v>
      </c>
      <c r="F142" s="20">
        <v>3</v>
      </c>
      <c r="G142" s="22">
        <v>564.2</v>
      </c>
      <c r="H142" s="23">
        <f t="shared" si="2"/>
        <v>81.33108826657214</v>
      </c>
      <c r="I142" s="11" t="s">
        <v>708</v>
      </c>
      <c r="K142" s="19">
        <v>28995</v>
      </c>
      <c r="L142" s="19">
        <v>32830</v>
      </c>
      <c r="M142" s="19">
        <v>32376</v>
      </c>
      <c r="N142" s="19">
        <v>33850</v>
      </c>
      <c r="O142" s="19">
        <v>38197</v>
      </c>
      <c r="P142" s="19">
        <v>37536</v>
      </c>
      <c r="Q142" s="19">
        <v>38076</v>
      </c>
      <c r="R142" s="19">
        <v>40835</v>
      </c>
      <c r="S142" s="19">
        <v>46487</v>
      </c>
      <c r="T142" s="19">
        <v>45887</v>
      </c>
      <c r="U142" s="24">
        <v>51103</v>
      </c>
      <c r="V142" s="24"/>
      <c r="W142" s="15" t="s">
        <v>420</v>
      </c>
      <c r="X142" s="24">
        <v>51103</v>
      </c>
      <c r="Y142" s="25">
        <v>562.8604897011106</v>
      </c>
      <c r="Z142" s="25">
        <v>90.79159211750081</v>
      </c>
      <c r="AA142" s="19"/>
      <c r="AB142" s="19"/>
      <c r="AC142" s="19"/>
      <c r="AD142" s="19"/>
      <c r="AE142" s="19"/>
      <c r="AG142" s="1" t="s">
        <v>593</v>
      </c>
      <c r="AJ142" s="20">
        <v>133</v>
      </c>
      <c r="AL142" s="1" t="s">
        <v>421</v>
      </c>
      <c r="AM142" s="20">
        <v>17</v>
      </c>
      <c r="AN142" s="18" t="s">
        <v>708</v>
      </c>
      <c r="AO142" s="19">
        <v>16400</v>
      </c>
      <c r="AP142" s="19">
        <v>17393</v>
      </c>
      <c r="AQ142" s="19">
        <v>18386</v>
      </c>
      <c r="AR142" s="19">
        <v>19379</v>
      </c>
    </row>
    <row r="143" spans="2:44" ht="12">
      <c r="B143" s="20">
        <v>133</v>
      </c>
      <c r="D143" s="1" t="s">
        <v>421</v>
      </c>
      <c r="E143" s="21">
        <v>1653</v>
      </c>
      <c r="F143" s="20">
        <v>17</v>
      </c>
      <c r="G143" s="22">
        <v>229.2</v>
      </c>
      <c r="H143" s="23">
        <f t="shared" si="2"/>
        <v>67.53926701570681</v>
      </c>
      <c r="I143" s="11" t="s">
        <v>708</v>
      </c>
      <c r="K143" s="19">
        <v>9243</v>
      </c>
      <c r="L143" s="19">
        <v>9313</v>
      </c>
      <c r="M143" s="19">
        <v>10240</v>
      </c>
      <c r="N143" s="19">
        <v>8497</v>
      </c>
      <c r="O143" s="19">
        <v>9512</v>
      </c>
      <c r="P143" s="19">
        <v>10148</v>
      </c>
      <c r="Q143" s="19">
        <v>11042</v>
      </c>
      <c r="R143" s="19">
        <v>12142</v>
      </c>
      <c r="S143" s="19">
        <v>14041</v>
      </c>
      <c r="T143" s="19">
        <v>15480</v>
      </c>
      <c r="U143" s="24">
        <v>16718</v>
      </c>
      <c r="V143" s="24"/>
      <c r="W143" s="15" t="s">
        <v>422</v>
      </c>
      <c r="X143" s="24">
        <v>16718</v>
      </c>
      <c r="Y143" s="25">
        <v>229.1806645436195</v>
      </c>
      <c r="Z143" s="25">
        <v>72.94681701570028</v>
      </c>
      <c r="AA143" s="19"/>
      <c r="AB143" s="19"/>
      <c r="AC143" s="19"/>
      <c r="AD143" s="19"/>
      <c r="AE143" s="19"/>
      <c r="AG143" s="1" t="s">
        <v>593</v>
      </c>
      <c r="AJ143" s="20">
        <v>134</v>
      </c>
      <c r="AK143" s="1" t="s">
        <v>619</v>
      </c>
      <c r="AL143" s="1" t="s">
        <v>423</v>
      </c>
      <c r="AM143" s="20">
        <v>1</v>
      </c>
      <c r="AN143" s="18" t="s">
        <v>708</v>
      </c>
      <c r="AO143" s="19">
        <v>37754</v>
      </c>
      <c r="AP143" s="19">
        <v>36316</v>
      </c>
      <c r="AQ143" s="19">
        <v>36316</v>
      </c>
      <c r="AR143" s="19">
        <v>36316</v>
      </c>
    </row>
    <row r="144" spans="2:44" ht="12">
      <c r="B144" s="20">
        <v>134</v>
      </c>
      <c r="C144" s="1" t="s">
        <v>619</v>
      </c>
      <c r="D144" s="1" t="s">
        <v>423</v>
      </c>
      <c r="E144" s="21">
        <v>1856</v>
      </c>
      <c r="F144" s="20">
        <v>1</v>
      </c>
      <c r="G144" s="22">
        <v>403.4</v>
      </c>
      <c r="H144" s="23">
        <f t="shared" si="2"/>
        <v>98.09866137828459</v>
      </c>
      <c r="I144" s="11" t="s">
        <v>708</v>
      </c>
      <c r="K144" s="19">
        <v>19653</v>
      </c>
      <c r="L144" s="19">
        <v>34162</v>
      </c>
      <c r="M144" s="19">
        <v>46500</v>
      </c>
      <c r="N144" s="19">
        <v>51167</v>
      </c>
      <c r="O144" s="19">
        <v>52458</v>
      </c>
      <c r="P144" s="19">
        <v>56336</v>
      </c>
      <c r="Q144" s="19">
        <f>43579-17</f>
        <v>43562</v>
      </c>
      <c r="R144" s="19">
        <v>35947</v>
      </c>
      <c r="S144" s="19">
        <v>43863</v>
      </c>
      <c r="T144" s="19">
        <v>39573</v>
      </c>
      <c r="U144" s="24">
        <v>40123</v>
      </c>
      <c r="V144" s="24"/>
      <c r="W144" s="15" t="s">
        <v>424</v>
      </c>
      <c r="X144" s="24">
        <v>40123</v>
      </c>
      <c r="Y144" s="25">
        <v>404.0423384201008</v>
      </c>
      <c r="Z144" s="25">
        <v>99.30394957342894</v>
      </c>
      <c r="AA144" s="19"/>
      <c r="AB144" s="19"/>
      <c r="AC144" s="19"/>
      <c r="AD144" s="19"/>
      <c r="AE144" s="19"/>
      <c r="AG144" s="1" t="s">
        <v>593</v>
      </c>
      <c r="AJ144" s="20">
        <v>135</v>
      </c>
      <c r="AL144" s="1" t="s">
        <v>425</v>
      </c>
      <c r="AM144" s="20">
        <v>3</v>
      </c>
      <c r="AN144" s="18" t="s">
        <v>708</v>
      </c>
      <c r="AO144" s="19">
        <v>25392</v>
      </c>
      <c r="AP144" s="19">
        <v>25302</v>
      </c>
      <c r="AQ144" s="19">
        <v>25302</v>
      </c>
      <c r="AR144" s="19">
        <v>25302</v>
      </c>
    </row>
    <row r="145" spans="2:44" ht="12">
      <c r="B145" s="20">
        <v>135</v>
      </c>
      <c r="D145" s="1" t="s">
        <v>425</v>
      </c>
      <c r="E145" s="21">
        <v>1790</v>
      </c>
      <c r="F145" s="20">
        <v>3</v>
      </c>
      <c r="G145" s="22">
        <v>463.3</v>
      </c>
      <c r="H145" s="23">
        <f t="shared" si="2"/>
        <v>54.97733649902871</v>
      </c>
      <c r="I145" s="11" t="s">
        <v>708</v>
      </c>
      <c r="K145" s="19">
        <v>20437</v>
      </c>
      <c r="L145" s="19">
        <v>20372</v>
      </c>
      <c r="M145" s="19">
        <v>20217</v>
      </c>
      <c r="N145" s="19">
        <v>20704</v>
      </c>
      <c r="O145" s="19">
        <v>22721</v>
      </c>
      <c r="P145" s="19">
        <v>23327</v>
      </c>
      <c r="Q145" s="19">
        <v>21975</v>
      </c>
      <c r="R145" s="19">
        <v>22139</v>
      </c>
      <c r="S145" s="19">
        <v>25522</v>
      </c>
      <c r="T145" s="19">
        <v>25471</v>
      </c>
      <c r="U145" s="24">
        <v>27599</v>
      </c>
      <c r="V145" s="24"/>
      <c r="W145" s="15" t="s">
        <v>426</v>
      </c>
      <c r="X145" s="24">
        <v>27599</v>
      </c>
      <c r="Y145" s="25">
        <v>463.2424756408138</v>
      </c>
      <c r="Z145" s="25">
        <v>59.57787001682365</v>
      </c>
      <c r="AA145" s="19"/>
      <c r="AB145" s="19"/>
      <c r="AC145" s="19"/>
      <c r="AD145" s="19"/>
      <c r="AE145" s="19"/>
      <c r="AG145" s="1" t="s">
        <v>593</v>
      </c>
      <c r="AJ145" s="20">
        <v>136</v>
      </c>
      <c r="AL145" s="1" t="s">
        <v>427</v>
      </c>
      <c r="AM145" s="20">
        <v>21</v>
      </c>
      <c r="AN145" s="18" t="s">
        <v>708</v>
      </c>
      <c r="AO145" s="19">
        <v>49494</v>
      </c>
      <c r="AP145" s="19">
        <v>56000</v>
      </c>
      <c r="AQ145" s="19">
        <v>62506</v>
      </c>
      <c r="AR145" s="19">
        <v>69012</v>
      </c>
    </row>
    <row r="146" spans="2:33" ht="12">
      <c r="B146" s="20">
        <v>136</v>
      </c>
      <c r="D146" s="1" t="s">
        <v>427</v>
      </c>
      <c r="E146" s="21">
        <v>1634</v>
      </c>
      <c r="F146" s="20">
        <v>21</v>
      </c>
      <c r="G146" s="22">
        <v>105.6</v>
      </c>
      <c r="H146" s="23">
        <f t="shared" si="2"/>
        <v>401.83712121212125</v>
      </c>
      <c r="I146" s="11" t="s">
        <v>708</v>
      </c>
      <c r="K146" s="19">
        <v>7482</v>
      </c>
      <c r="L146" s="19">
        <v>7757</v>
      </c>
      <c r="M146" s="19">
        <v>8046</v>
      </c>
      <c r="N146" s="19">
        <v>7615</v>
      </c>
      <c r="O146" s="19">
        <v>8857</v>
      </c>
      <c r="P146" s="19">
        <v>11750</v>
      </c>
      <c r="Q146" s="19">
        <v>21583</v>
      </c>
      <c r="R146" s="19">
        <v>33203</v>
      </c>
      <c r="S146" s="19">
        <v>35463</v>
      </c>
      <c r="T146" s="19">
        <v>42434</v>
      </c>
      <c r="U146" s="24">
        <v>56297</v>
      </c>
      <c r="V146" s="24"/>
      <c r="W146" s="15" t="s">
        <v>428</v>
      </c>
      <c r="X146" s="24">
        <v>56297</v>
      </c>
      <c r="Y146" s="25">
        <v>105.64960300974367</v>
      </c>
      <c r="Z146" s="25">
        <v>532.8652299318904</v>
      </c>
      <c r="AA146" s="19"/>
      <c r="AB146" s="19"/>
      <c r="AC146" s="19"/>
      <c r="AD146" s="19"/>
      <c r="AE146" s="19"/>
      <c r="AG146" s="1" t="s">
        <v>593</v>
      </c>
    </row>
    <row r="147" spans="2:33" ht="12">
      <c r="B147" s="20">
        <v>0</v>
      </c>
      <c r="D147" s="1" t="s">
        <v>429</v>
      </c>
      <c r="E147" s="21">
        <v>1634</v>
      </c>
      <c r="F147" s="18" t="s">
        <v>624</v>
      </c>
      <c r="G147" s="26" t="s">
        <v>624</v>
      </c>
      <c r="H147" s="27" t="s">
        <v>624</v>
      </c>
      <c r="I147" s="19">
        <f>-1952</f>
        <v>-1952</v>
      </c>
      <c r="K147" s="19">
        <v>19460</v>
      </c>
      <c r="L147" s="19">
        <v>21225</v>
      </c>
      <c r="M147" s="19">
        <v>25249</v>
      </c>
      <c r="N147" s="19">
        <v>19835</v>
      </c>
      <c r="O147" s="19">
        <v>32283</v>
      </c>
      <c r="P147" s="19">
        <v>55028</v>
      </c>
      <c r="Q147" s="11" t="s">
        <v>656</v>
      </c>
      <c r="R147" s="11" t="s">
        <v>656</v>
      </c>
      <c r="S147" s="11" t="s">
        <v>656</v>
      </c>
      <c r="T147" s="11" t="s">
        <v>656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G147" s="18" t="s">
        <v>593</v>
      </c>
    </row>
    <row r="148" spans="2:33" ht="12">
      <c r="B148" s="20">
        <v>0</v>
      </c>
      <c r="D148" s="1" t="s">
        <v>430</v>
      </c>
      <c r="E148" s="21">
        <v>1639</v>
      </c>
      <c r="F148" s="18" t="s">
        <v>624</v>
      </c>
      <c r="G148" s="26" t="s">
        <v>624</v>
      </c>
      <c r="H148" s="27" t="s">
        <v>624</v>
      </c>
      <c r="I148" s="19">
        <f>-1974</f>
        <v>-1974</v>
      </c>
      <c r="K148" s="19">
        <v>23078</v>
      </c>
      <c r="L148" s="19">
        <v>26886</v>
      </c>
      <c r="M148" s="19">
        <v>20199</v>
      </c>
      <c r="N148" s="19">
        <v>22530</v>
      </c>
      <c r="O148" s="19">
        <v>22771</v>
      </c>
      <c r="P148" s="19">
        <v>25230</v>
      </c>
      <c r="Q148" s="19">
        <v>31366</v>
      </c>
      <c r="R148" s="19">
        <v>35166</v>
      </c>
      <c r="S148" s="11" t="s">
        <v>695</v>
      </c>
      <c r="T148" s="11" t="s">
        <v>695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G148" s="18" t="s">
        <v>593</v>
      </c>
    </row>
    <row r="149" spans="2:33" ht="12">
      <c r="B149" s="20">
        <v>0</v>
      </c>
      <c r="D149" s="1" t="s">
        <v>674</v>
      </c>
      <c r="E149" s="21">
        <v>1691</v>
      </c>
      <c r="F149" s="18" t="s">
        <v>624</v>
      </c>
      <c r="G149" s="26" t="s">
        <v>624</v>
      </c>
      <c r="H149" s="27" t="s">
        <v>624</v>
      </c>
      <c r="I149" s="19">
        <f>-1962</f>
        <v>-1962</v>
      </c>
      <c r="K149" s="19">
        <v>50780</v>
      </c>
      <c r="L149" s="19">
        <v>52744</v>
      </c>
      <c r="M149" s="19">
        <v>57358</v>
      </c>
      <c r="N149" s="19">
        <v>30082</v>
      </c>
      <c r="O149" s="19">
        <v>35828</v>
      </c>
      <c r="P149" s="19">
        <v>99937</v>
      </c>
      <c r="Q149" s="19">
        <v>51612</v>
      </c>
      <c r="R149" s="11" t="s">
        <v>705</v>
      </c>
      <c r="S149" s="11" t="s">
        <v>705</v>
      </c>
      <c r="T149" s="11" t="s">
        <v>705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G149" s="18" t="s">
        <v>593</v>
      </c>
    </row>
    <row r="150" spans="2:33" ht="12">
      <c r="B150" s="20">
        <v>0</v>
      </c>
      <c r="D150" s="1" t="s">
        <v>431</v>
      </c>
      <c r="E150" s="21">
        <v>1691</v>
      </c>
      <c r="F150" s="18" t="s">
        <v>624</v>
      </c>
      <c r="G150" s="26" t="s">
        <v>624</v>
      </c>
      <c r="H150" s="27" t="s">
        <v>624</v>
      </c>
      <c r="I150" s="19">
        <f>-1962</f>
        <v>-1962</v>
      </c>
      <c r="K150" s="19">
        <v>11192</v>
      </c>
      <c r="L150" s="19">
        <v>11526</v>
      </c>
      <c r="M150" s="19">
        <v>13626</v>
      </c>
      <c r="N150" s="19">
        <v>16282</v>
      </c>
      <c r="O150" s="19">
        <v>19984</v>
      </c>
      <c r="P150" s="19">
        <v>42277</v>
      </c>
      <c r="Q150" s="19">
        <v>77127</v>
      </c>
      <c r="R150" s="11" t="s">
        <v>432</v>
      </c>
      <c r="S150" s="11" t="s">
        <v>432</v>
      </c>
      <c r="T150" s="11" t="s">
        <v>432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G150" s="18" t="s">
        <v>593</v>
      </c>
    </row>
    <row r="151" spans="2:33" ht="12">
      <c r="B151" s="20">
        <v>0</v>
      </c>
      <c r="D151" s="1" t="s">
        <v>433</v>
      </c>
      <c r="E151" s="21">
        <v>1634</v>
      </c>
      <c r="F151" s="18" t="s">
        <v>624</v>
      </c>
      <c r="G151" s="26" t="s">
        <v>624</v>
      </c>
      <c r="H151" s="27" t="s">
        <v>624</v>
      </c>
      <c r="I151" s="19">
        <f>-1958</f>
        <v>-1958</v>
      </c>
      <c r="K151" s="19">
        <v>4888</v>
      </c>
      <c r="L151" s="19">
        <v>6041</v>
      </c>
      <c r="M151" s="19">
        <v>11417</v>
      </c>
      <c r="N151" s="19">
        <v>8829</v>
      </c>
      <c r="O151" s="19">
        <v>9248</v>
      </c>
      <c r="P151" s="19">
        <v>39875</v>
      </c>
      <c r="Q151" s="11" t="s">
        <v>434</v>
      </c>
      <c r="R151" s="11" t="s">
        <v>434</v>
      </c>
      <c r="S151" s="11" t="s">
        <v>434</v>
      </c>
      <c r="T151" s="11" t="s">
        <v>434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G151" s="18" t="s">
        <v>593</v>
      </c>
    </row>
    <row r="152" spans="2:33" ht="12">
      <c r="B152" s="6" t="s">
        <v>706</v>
      </c>
      <c r="AG152" s="1" t="s">
        <v>593</v>
      </c>
    </row>
    <row r="153" spans="2:33" ht="12">
      <c r="B153" s="6" t="s">
        <v>706</v>
      </c>
      <c r="AG153" s="1" t="s">
        <v>593</v>
      </c>
    </row>
    <row r="154" spans="4:33" ht="12">
      <c r="D154" s="1" t="s">
        <v>435</v>
      </c>
      <c r="O154" s="28" t="s">
        <v>706</v>
      </c>
      <c r="AG154" s="1" t="s">
        <v>593</v>
      </c>
    </row>
    <row r="155" spans="4:33" ht="12">
      <c r="D155" s="1" t="s">
        <v>436</v>
      </c>
      <c r="G155" s="22">
        <f>SUM(G52:G151)</f>
        <v>37919.200000000004</v>
      </c>
      <c r="H155" s="23">
        <f>T155/G155</f>
        <v>103.82787611552985</v>
      </c>
      <c r="K155" s="19">
        <f aca="true" t="shared" si="3" ref="K155:T155">SUM(K52:K151)</f>
        <v>1548211</v>
      </c>
      <c r="L155" s="19">
        <f t="shared" si="3"/>
        <v>1641744</v>
      </c>
      <c r="M155" s="19">
        <f t="shared" si="3"/>
        <v>1708335</v>
      </c>
      <c r="N155" s="19">
        <f t="shared" si="3"/>
        <v>1718915</v>
      </c>
      <c r="O155" s="19">
        <f t="shared" si="3"/>
        <v>1902656</v>
      </c>
      <c r="P155" s="19">
        <f t="shared" si="3"/>
        <v>2273298</v>
      </c>
      <c r="Q155" s="19">
        <f t="shared" si="3"/>
        <v>2518736</v>
      </c>
      <c r="R155" s="19">
        <f t="shared" si="3"/>
        <v>2774957</v>
      </c>
      <c r="S155" s="19">
        <f t="shared" si="3"/>
        <v>3326659</v>
      </c>
      <c r="T155" s="19">
        <f t="shared" si="3"/>
        <v>3937070</v>
      </c>
      <c r="U155" s="19">
        <f>SUM(U52:U151)</f>
        <v>4720321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G155" s="1" t="s">
        <v>593</v>
      </c>
    </row>
    <row r="156" spans="4:33" ht="12">
      <c r="D156" s="29" t="s">
        <v>437</v>
      </c>
      <c r="L156" s="30">
        <f aca="true" t="shared" si="4" ref="L156:U156">((L155-K155)/K155)</f>
        <v>0.06041359995504489</v>
      </c>
      <c r="M156" s="30">
        <f t="shared" si="4"/>
        <v>0.040561134988158935</v>
      </c>
      <c r="N156" s="30">
        <f t="shared" si="4"/>
        <v>0.006193164689595425</v>
      </c>
      <c r="O156" s="30">
        <f t="shared" si="4"/>
        <v>0.10689359276054954</v>
      </c>
      <c r="P156" s="30">
        <f t="shared" si="4"/>
        <v>0.19480242355948738</v>
      </c>
      <c r="Q156" s="30">
        <f t="shared" si="4"/>
        <v>0.10796560767660025</v>
      </c>
      <c r="R156" s="30">
        <f t="shared" si="4"/>
        <v>0.10172602448212119</v>
      </c>
      <c r="S156" s="30">
        <f t="shared" si="4"/>
        <v>0.19881461226246028</v>
      </c>
      <c r="T156" s="30">
        <f t="shared" si="4"/>
        <v>0.18349070343548887</v>
      </c>
      <c r="U156" s="30">
        <f t="shared" si="4"/>
        <v>0.19894261468554025</v>
      </c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G156" s="29" t="s">
        <v>593</v>
      </c>
    </row>
    <row r="157" spans="4:33" ht="12">
      <c r="D157" s="1" t="s">
        <v>438</v>
      </c>
      <c r="G157" s="22">
        <f>AVERAGE(G52:G151)</f>
        <v>399.1494736842106</v>
      </c>
      <c r="H157" s="23">
        <f>AVERAGE(H52:H151)</f>
        <v>179.15014551659579</v>
      </c>
      <c r="K157" s="19">
        <f aca="true" t="shared" si="5" ref="K157:T157">AVERAGE(K52:K151)</f>
        <v>15482.11</v>
      </c>
      <c r="L157" s="19">
        <f t="shared" si="5"/>
        <v>16417.44</v>
      </c>
      <c r="M157" s="19">
        <f t="shared" si="5"/>
        <v>17083.35</v>
      </c>
      <c r="N157" s="19">
        <f t="shared" si="5"/>
        <v>17189.15</v>
      </c>
      <c r="O157" s="19">
        <f t="shared" si="5"/>
        <v>19026.56</v>
      </c>
      <c r="P157" s="19">
        <f t="shared" si="5"/>
        <v>22732.98</v>
      </c>
      <c r="Q157" s="19">
        <f t="shared" si="5"/>
        <v>25701.38775510204</v>
      </c>
      <c r="R157" s="19">
        <f t="shared" si="5"/>
        <v>28905.802083333332</v>
      </c>
      <c r="S157" s="19">
        <f t="shared" si="5"/>
        <v>35017.46315789474</v>
      </c>
      <c r="T157" s="19">
        <f t="shared" si="5"/>
        <v>41442.84210526316</v>
      </c>
      <c r="U157" s="19">
        <f>AVERAGE(U52:U151)</f>
        <v>49687.58947368421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G157" s="1" t="s">
        <v>593</v>
      </c>
    </row>
    <row r="158" spans="4:33" ht="12">
      <c r="D158" s="1" t="s">
        <v>439</v>
      </c>
      <c r="G158" s="22">
        <f>STDEVP(G52:G151)</f>
        <v>181.6074731094417</v>
      </c>
      <c r="H158" s="23">
        <f>STDEVP(H52:H151)</f>
        <v>703.6843900830552</v>
      </c>
      <c r="K158" s="19">
        <f aca="true" t="shared" si="6" ref="K158:T158">STDEVP(K52:K151)</f>
        <v>8778.349295733224</v>
      </c>
      <c r="L158" s="19">
        <f t="shared" si="6"/>
        <v>9449.39707528475</v>
      </c>
      <c r="M158" s="19">
        <f t="shared" si="6"/>
        <v>10078.458189996127</v>
      </c>
      <c r="N158" s="19">
        <f t="shared" si="6"/>
        <v>10444.17271915301</v>
      </c>
      <c r="O158" s="19">
        <f t="shared" si="6"/>
        <v>12456.979598859427</v>
      </c>
      <c r="P158" s="19">
        <f t="shared" si="6"/>
        <v>20660.183421731763</v>
      </c>
      <c r="Q158" s="19">
        <f t="shared" si="6"/>
        <v>33989.41365040923</v>
      </c>
      <c r="R158" s="19">
        <f t="shared" si="6"/>
        <v>51130.108290969285</v>
      </c>
      <c r="S158" s="19">
        <f t="shared" si="6"/>
        <v>65698.70919597328</v>
      </c>
      <c r="T158" s="19">
        <f t="shared" si="6"/>
        <v>89705.86624687031</v>
      </c>
      <c r="U158" s="19">
        <f>STDEVP(U52:U151)</f>
        <v>107799.40348526441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G158" s="1" t="s">
        <v>593</v>
      </c>
    </row>
    <row r="159" spans="4:33" ht="12">
      <c r="D159" s="1" t="s">
        <v>440</v>
      </c>
      <c r="G159" s="22">
        <f>MIN(G52:G151)</f>
        <v>25.9</v>
      </c>
      <c r="H159" s="23">
        <f>MIN(H52:H151)</f>
        <v>6.3356576100024045</v>
      </c>
      <c r="K159" s="19">
        <f aca="true" t="shared" si="7" ref="K159:T159">MIN(K52:K151)</f>
        <v>4293</v>
      </c>
      <c r="L159" s="19">
        <f t="shared" si="7"/>
        <v>4682</v>
      </c>
      <c r="M159" s="19">
        <f t="shared" si="7"/>
        <v>4100</v>
      </c>
      <c r="N159" s="19">
        <f t="shared" si="7"/>
        <v>3562</v>
      </c>
      <c r="O159" s="19">
        <f t="shared" si="7"/>
        <v>3769</v>
      </c>
      <c r="P159" s="19">
        <f t="shared" si="7"/>
        <v>3452</v>
      </c>
      <c r="Q159" s="19">
        <f t="shared" si="7"/>
        <v>3221</v>
      </c>
      <c r="R159" s="19">
        <f t="shared" si="7"/>
        <v>2529</v>
      </c>
      <c r="S159" s="19">
        <f t="shared" si="7"/>
        <v>2937</v>
      </c>
      <c r="T159" s="19">
        <f t="shared" si="7"/>
        <v>2635</v>
      </c>
      <c r="U159" s="19">
        <f>MIN(U52:U151)</f>
        <v>2536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G159" s="1" t="s">
        <v>593</v>
      </c>
    </row>
    <row r="160" spans="4:33" ht="12">
      <c r="D160" s="1" t="s">
        <v>441</v>
      </c>
      <c r="G160" s="22">
        <f>MAX(G52:G151)</f>
        <v>971.7</v>
      </c>
      <c r="H160" s="23">
        <f>MAX(H52:H151)</f>
        <v>6598.339768339769</v>
      </c>
      <c r="K160" s="19">
        <f aca="true" t="shared" si="8" ref="K160:T160">MAX(K52:K151)</f>
        <v>50780</v>
      </c>
      <c r="L160" s="19">
        <f t="shared" si="8"/>
        <v>52744</v>
      </c>
      <c r="M160" s="19">
        <f t="shared" si="8"/>
        <v>57358</v>
      </c>
      <c r="N160" s="19">
        <f t="shared" si="8"/>
        <v>61424</v>
      </c>
      <c r="O160" s="19">
        <f t="shared" si="8"/>
        <v>61697</v>
      </c>
      <c r="P160" s="19">
        <f t="shared" si="8"/>
        <v>135449</v>
      </c>
      <c r="Q160" s="19">
        <f t="shared" si="8"/>
        <v>275002</v>
      </c>
      <c r="R160" s="19">
        <f t="shared" si="8"/>
        <v>454275</v>
      </c>
      <c r="S160" s="19">
        <f t="shared" si="8"/>
        <v>596901</v>
      </c>
      <c r="T160" s="19">
        <f t="shared" si="8"/>
        <v>818358</v>
      </c>
      <c r="U160" s="19">
        <f>MAX(U52:U151)</f>
        <v>969749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G160" s="1" t="s">
        <v>593</v>
      </c>
    </row>
    <row r="161" spans="4:33" ht="12">
      <c r="D161" s="1" t="s">
        <v>442</v>
      </c>
      <c r="G161" s="22">
        <f>G160-G159</f>
        <v>945.8000000000001</v>
      </c>
      <c r="H161" s="23">
        <f>H160-H159</f>
        <v>6592.004110729767</v>
      </c>
      <c r="K161" s="19">
        <f aca="true" t="shared" si="9" ref="K161:U161">K160-K159</f>
        <v>46487</v>
      </c>
      <c r="L161" s="19">
        <f t="shared" si="9"/>
        <v>48062</v>
      </c>
      <c r="M161" s="19">
        <f t="shared" si="9"/>
        <v>53258</v>
      </c>
      <c r="N161" s="19">
        <f t="shared" si="9"/>
        <v>57862</v>
      </c>
      <c r="O161" s="19">
        <f t="shared" si="9"/>
        <v>57928</v>
      </c>
      <c r="P161" s="19">
        <f t="shared" si="9"/>
        <v>131997</v>
      </c>
      <c r="Q161" s="19">
        <f t="shared" si="9"/>
        <v>271781</v>
      </c>
      <c r="R161" s="19">
        <f t="shared" si="9"/>
        <v>451746</v>
      </c>
      <c r="S161" s="19">
        <f t="shared" si="9"/>
        <v>593964</v>
      </c>
      <c r="T161" s="19">
        <f t="shared" si="9"/>
        <v>815723</v>
      </c>
      <c r="U161" s="19">
        <f t="shared" si="9"/>
        <v>967213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G161" s="1" t="s">
        <v>593</v>
      </c>
    </row>
    <row r="162" spans="4:33" ht="12">
      <c r="D162" s="1" t="s">
        <v>443</v>
      </c>
      <c r="K162" s="19">
        <f aca="true" t="shared" si="10" ref="K162:T162">COUNT(K52:K151)</f>
        <v>100</v>
      </c>
      <c r="L162" s="19">
        <f t="shared" si="10"/>
        <v>100</v>
      </c>
      <c r="M162" s="19">
        <f t="shared" si="10"/>
        <v>100</v>
      </c>
      <c r="N162" s="19">
        <f t="shared" si="10"/>
        <v>100</v>
      </c>
      <c r="O162" s="19">
        <f t="shared" si="10"/>
        <v>100</v>
      </c>
      <c r="P162" s="19">
        <f t="shared" si="10"/>
        <v>100</v>
      </c>
      <c r="Q162" s="19">
        <f t="shared" si="10"/>
        <v>98</v>
      </c>
      <c r="R162" s="19">
        <f t="shared" si="10"/>
        <v>96</v>
      </c>
      <c r="S162" s="19">
        <f t="shared" si="10"/>
        <v>95</v>
      </c>
      <c r="T162" s="19">
        <f t="shared" si="10"/>
        <v>95</v>
      </c>
      <c r="U162" s="19">
        <f>COUNT(U52:U151)</f>
        <v>95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G162" s="1" t="s">
        <v>593</v>
      </c>
    </row>
    <row r="163" spans="2:33" ht="12">
      <c r="B163" s="6" t="s">
        <v>706</v>
      </c>
      <c r="AG163" s="1" t="s">
        <v>593</v>
      </c>
    </row>
    <row r="164" spans="4:33" ht="12">
      <c r="D164" s="1" t="s">
        <v>444</v>
      </c>
      <c r="O164" s="28" t="s">
        <v>706</v>
      </c>
      <c r="AG164" s="1" t="s">
        <v>593</v>
      </c>
    </row>
    <row r="165" spans="4:33" ht="12">
      <c r="D165" s="1" t="s">
        <v>436</v>
      </c>
      <c r="G165" s="22">
        <f>SUM(G8:G50)</f>
        <v>1679.1999999999996</v>
      </c>
      <c r="H165" s="23">
        <f>T165/G165</f>
        <v>1341.1904478323015</v>
      </c>
      <c r="K165" s="19">
        <f aca="true" t="shared" si="11" ref="K165:T165">SUM(K8:K50)</f>
        <v>305973</v>
      </c>
      <c r="L165" s="19">
        <f t="shared" si="11"/>
        <v>419868</v>
      </c>
      <c r="M165" s="19">
        <f t="shared" si="11"/>
        <v>600852</v>
      </c>
      <c r="N165" s="19">
        <f t="shared" si="11"/>
        <v>702936</v>
      </c>
      <c r="O165" s="19">
        <f t="shared" si="11"/>
        <v>775117</v>
      </c>
      <c r="P165" s="19">
        <f t="shared" si="11"/>
        <v>1045382</v>
      </c>
      <c r="Q165" s="19">
        <f t="shared" si="11"/>
        <v>1448213</v>
      </c>
      <c r="R165" s="19">
        <f t="shared" si="11"/>
        <v>1876491</v>
      </c>
      <c r="S165" s="19">
        <f t="shared" si="11"/>
        <v>2020159</v>
      </c>
      <c r="T165" s="19">
        <f t="shared" si="11"/>
        <v>2252127</v>
      </c>
      <c r="U165" s="19">
        <f>SUM(U8:U50)</f>
        <v>2358194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G165" s="1" t="s">
        <v>593</v>
      </c>
    </row>
    <row r="166" spans="4:33" ht="12">
      <c r="D166" s="29" t="s">
        <v>437</v>
      </c>
      <c r="L166" s="30">
        <f aca="true" t="shared" si="12" ref="L166:U166">((L165-K165)/K165)</f>
        <v>0.3722387269464953</v>
      </c>
      <c r="M166" s="30">
        <f t="shared" si="12"/>
        <v>0.4310497584955272</v>
      </c>
      <c r="N166" s="30">
        <f t="shared" si="12"/>
        <v>0.16989874378382697</v>
      </c>
      <c r="O166" s="30">
        <f t="shared" si="12"/>
        <v>0.10268502395666178</v>
      </c>
      <c r="P166" s="30">
        <f t="shared" si="12"/>
        <v>0.3486763933702912</v>
      </c>
      <c r="Q166" s="30">
        <f t="shared" si="12"/>
        <v>0.38534334817320365</v>
      </c>
      <c r="R166" s="30">
        <f t="shared" si="12"/>
        <v>0.2957285979341437</v>
      </c>
      <c r="S166" s="30">
        <f t="shared" si="12"/>
        <v>0.07656205119022687</v>
      </c>
      <c r="T166" s="30">
        <f t="shared" si="12"/>
        <v>0.11482660523255843</v>
      </c>
      <c r="U166" s="30">
        <f t="shared" si="12"/>
        <v>0.047096367123168455</v>
      </c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G166" s="29" t="s">
        <v>593</v>
      </c>
    </row>
    <row r="167" spans="4:33" ht="12">
      <c r="D167" s="1" t="s">
        <v>438</v>
      </c>
      <c r="G167" s="22">
        <f>AVERAGE(G8:G50)</f>
        <v>40.9560975609756</v>
      </c>
      <c r="H167" s="23">
        <f>AVERAGE(H8:H50)</f>
        <v>2055.3675302918823</v>
      </c>
      <c r="K167" s="19">
        <f aca="true" t="shared" si="13" ref="K167:T167">AVERAGE(K8:K50)</f>
        <v>17998.41176470588</v>
      </c>
      <c r="L167" s="19">
        <f t="shared" si="13"/>
        <v>24698.117647058825</v>
      </c>
      <c r="M167" s="19">
        <f t="shared" si="13"/>
        <v>30042.6</v>
      </c>
      <c r="N167" s="19">
        <f t="shared" si="13"/>
        <v>29289</v>
      </c>
      <c r="O167" s="19">
        <f t="shared" si="13"/>
        <v>32296.541666666668</v>
      </c>
      <c r="P167" s="19">
        <f t="shared" si="13"/>
        <v>38717.851851851854</v>
      </c>
      <c r="Q167" s="19">
        <f t="shared" si="13"/>
        <v>45256.65625</v>
      </c>
      <c r="R167" s="19">
        <f t="shared" si="13"/>
        <v>49381.34210526316</v>
      </c>
      <c r="S167" s="19">
        <f t="shared" si="13"/>
        <v>49272.170731707316</v>
      </c>
      <c r="T167" s="19">
        <f t="shared" si="13"/>
        <v>54929.92682926829</v>
      </c>
      <c r="U167" s="19">
        <f>AVERAGE(U8:U50)</f>
        <v>58954.85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G167" s="1" t="s">
        <v>593</v>
      </c>
    </row>
    <row r="168" spans="4:33" ht="12">
      <c r="D168" s="1" t="s">
        <v>439</v>
      </c>
      <c r="G168" s="22">
        <f>STDEVP(G8:G50)</f>
        <v>84.63008474122874</v>
      </c>
      <c r="H168" s="23">
        <f>STDEVP(H8:H50)</f>
        <v>1372.0738325720392</v>
      </c>
      <c r="K168" s="19">
        <f aca="true" t="shared" si="14" ref="K168:T168">STDEVP(K8:K50)</f>
        <v>19774.214627250494</v>
      </c>
      <c r="L168" s="19">
        <f t="shared" si="14"/>
        <v>30264.36653476932</v>
      </c>
      <c r="M168" s="19">
        <f t="shared" si="14"/>
        <v>41735.72706495</v>
      </c>
      <c r="N168" s="19">
        <f t="shared" si="14"/>
        <v>42076.83006814241</v>
      </c>
      <c r="O168" s="19">
        <f t="shared" si="14"/>
        <v>44923.80702457882</v>
      </c>
      <c r="P168" s="19">
        <f t="shared" si="14"/>
        <v>56527.396645640845</v>
      </c>
      <c r="Q168" s="19">
        <f t="shared" si="14"/>
        <v>65795.74217968504</v>
      </c>
      <c r="R168" s="19">
        <f t="shared" si="14"/>
        <v>69098.49594192044</v>
      </c>
      <c r="S168" s="19">
        <f t="shared" si="14"/>
        <v>67491.58973040052</v>
      </c>
      <c r="T168" s="19">
        <f t="shared" si="14"/>
        <v>80072.13466295532</v>
      </c>
      <c r="U168" s="19">
        <f>STDEVP(U8:U50)</f>
        <v>84720.0325503213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G168" s="1" t="s">
        <v>593</v>
      </c>
    </row>
    <row r="169" spans="4:33" ht="12">
      <c r="D169" s="1" t="s">
        <v>440</v>
      </c>
      <c r="G169" s="22">
        <f>MIN(G8:G50)</f>
        <v>1.8</v>
      </c>
      <c r="H169" s="23">
        <f>MIN(H8:H50)</f>
        <v>130.32491877030742</v>
      </c>
      <c r="K169" s="19">
        <f aca="true" t="shared" si="15" ref="K169:T169">MIN(K8:K50)</f>
        <v>2388</v>
      </c>
      <c r="L169" s="19">
        <f t="shared" si="15"/>
        <v>3245</v>
      </c>
      <c r="M169" s="19">
        <f t="shared" si="15"/>
        <v>1397</v>
      </c>
      <c r="N169" s="19">
        <f t="shared" si="15"/>
        <v>3778</v>
      </c>
      <c r="O169" s="19">
        <f t="shared" si="15"/>
        <v>3942</v>
      </c>
      <c r="P169" s="19">
        <f t="shared" si="15"/>
        <v>5214</v>
      </c>
      <c r="Q169" s="19">
        <f t="shared" si="15"/>
        <v>5013</v>
      </c>
      <c r="R169" s="19">
        <f t="shared" si="15"/>
        <v>4172</v>
      </c>
      <c r="S169" s="19">
        <f t="shared" si="15"/>
        <v>4757</v>
      </c>
      <c r="T169" s="19">
        <f t="shared" si="15"/>
        <v>4247</v>
      </c>
      <c r="U169" s="19">
        <f>MIN(U8:U50)</f>
        <v>3904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G169" s="1" t="s">
        <v>593</v>
      </c>
    </row>
    <row r="170" spans="4:33" ht="12">
      <c r="D170" s="1" t="s">
        <v>441</v>
      </c>
      <c r="G170" s="22">
        <f>MAX(G8:G50)</f>
        <v>400.1</v>
      </c>
      <c r="H170" s="23">
        <f>MAX(H8:H50)</f>
        <v>7266.797385620915</v>
      </c>
      <c r="K170" s="19">
        <f aca="true" t="shared" si="16" ref="K170:T170">MAX(K8:K50)</f>
        <v>85050</v>
      </c>
      <c r="L170" s="19">
        <f t="shared" si="16"/>
        <v>127628</v>
      </c>
      <c r="M170" s="19">
        <f t="shared" si="16"/>
        <v>171667</v>
      </c>
      <c r="N170" s="19">
        <f t="shared" si="16"/>
        <v>182929</v>
      </c>
      <c r="O170" s="19">
        <f t="shared" si="16"/>
        <v>193042</v>
      </c>
      <c r="P170" s="19">
        <f t="shared" si="16"/>
        <v>230310</v>
      </c>
      <c r="Q170" s="19">
        <f t="shared" si="16"/>
        <v>304869</v>
      </c>
      <c r="R170" s="19">
        <f t="shared" si="16"/>
        <v>307951</v>
      </c>
      <c r="S170" s="19">
        <f t="shared" si="16"/>
        <v>266979</v>
      </c>
      <c r="T170" s="19">
        <f t="shared" si="16"/>
        <v>393089</v>
      </c>
      <c r="U170" s="19">
        <f>MAX(U8:U50)</f>
        <v>425257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G170" s="1" t="s">
        <v>593</v>
      </c>
    </row>
    <row r="171" spans="4:33" ht="12">
      <c r="D171" s="1" t="s">
        <v>442</v>
      </c>
      <c r="G171" s="22">
        <f>G170-G169</f>
        <v>398.3</v>
      </c>
      <c r="H171" s="23">
        <f>H170-H169</f>
        <v>7136.472466850607</v>
      </c>
      <c r="K171" s="19">
        <f aca="true" t="shared" si="17" ref="K171:U171">K170-K169</f>
        <v>82662</v>
      </c>
      <c r="L171" s="19">
        <f t="shared" si="17"/>
        <v>124383</v>
      </c>
      <c r="M171" s="19">
        <f t="shared" si="17"/>
        <v>170270</v>
      </c>
      <c r="N171" s="19">
        <f t="shared" si="17"/>
        <v>179151</v>
      </c>
      <c r="O171" s="19">
        <f t="shared" si="17"/>
        <v>189100</v>
      </c>
      <c r="P171" s="19">
        <f t="shared" si="17"/>
        <v>225096</v>
      </c>
      <c r="Q171" s="19">
        <f t="shared" si="17"/>
        <v>299856</v>
      </c>
      <c r="R171" s="19">
        <f t="shared" si="17"/>
        <v>303779</v>
      </c>
      <c r="S171" s="19">
        <f t="shared" si="17"/>
        <v>262222</v>
      </c>
      <c r="T171" s="19">
        <f t="shared" si="17"/>
        <v>388842</v>
      </c>
      <c r="U171" s="19">
        <f t="shared" si="17"/>
        <v>421353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G171" s="1" t="s">
        <v>593</v>
      </c>
    </row>
    <row r="172" spans="4:33" ht="12">
      <c r="D172" s="1" t="s">
        <v>443</v>
      </c>
      <c r="K172" s="19">
        <f aca="true" t="shared" si="18" ref="K172:T172">COUNT(K8:K50)</f>
        <v>17</v>
      </c>
      <c r="L172" s="19">
        <f t="shared" si="18"/>
        <v>17</v>
      </c>
      <c r="M172" s="19">
        <f t="shared" si="18"/>
        <v>20</v>
      </c>
      <c r="N172" s="19">
        <f t="shared" si="18"/>
        <v>24</v>
      </c>
      <c r="O172" s="19">
        <f t="shared" si="18"/>
        <v>24</v>
      </c>
      <c r="P172" s="19">
        <f t="shared" si="18"/>
        <v>27</v>
      </c>
      <c r="Q172" s="19">
        <f t="shared" si="18"/>
        <v>32</v>
      </c>
      <c r="R172" s="19">
        <f t="shared" si="18"/>
        <v>38</v>
      </c>
      <c r="S172" s="19">
        <f t="shared" si="18"/>
        <v>41</v>
      </c>
      <c r="T172" s="19">
        <f t="shared" si="18"/>
        <v>41</v>
      </c>
      <c r="U172" s="19">
        <f>COUNT(U8:U50)</f>
        <v>40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G172" s="1" t="s">
        <v>593</v>
      </c>
    </row>
    <row r="173" spans="2:33" ht="12">
      <c r="B173" s="6" t="s">
        <v>706</v>
      </c>
      <c r="AG173" s="1" t="s">
        <v>593</v>
      </c>
    </row>
    <row r="174" spans="4:33" ht="12">
      <c r="D174" s="1" t="s">
        <v>445</v>
      </c>
      <c r="O174" s="28" t="s">
        <v>706</v>
      </c>
      <c r="AG174" s="1" t="s">
        <v>593</v>
      </c>
    </row>
    <row r="175" spans="4:33" ht="12">
      <c r="D175" s="1" t="s">
        <v>436</v>
      </c>
      <c r="G175" s="22">
        <f>SUM(G8:G50,G52:G151)</f>
        <v>39598.399999999994</v>
      </c>
      <c r="H175" s="23">
        <f>T175/G175</f>
        <v>156.29916865327894</v>
      </c>
      <c r="K175" s="19">
        <f aca="true" t="shared" si="19" ref="K175:U175">SUM(K8:K50,K52:K151)</f>
        <v>1854184</v>
      </c>
      <c r="L175" s="19">
        <f t="shared" si="19"/>
        <v>2061612</v>
      </c>
      <c r="M175" s="19">
        <f t="shared" si="19"/>
        <v>2309187</v>
      </c>
      <c r="N175" s="19">
        <f t="shared" si="19"/>
        <v>2421851</v>
      </c>
      <c r="O175" s="19">
        <f t="shared" si="19"/>
        <v>2677773</v>
      </c>
      <c r="P175" s="19">
        <f t="shared" si="19"/>
        <v>3318680</v>
      </c>
      <c r="Q175" s="19">
        <f t="shared" si="19"/>
        <v>3966949</v>
      </c>
      <c r="R175" s="19">
        <f t="shared" si="19"/>
        <v>4651448</v>
      </c>
      <c r="S175" s="19">
        <f t="shared" si="19"/>
        <v>5346818</v>
      </c>
      <c r="T175" s="19">
        <f t="shared" si="19"/>
        <v>6189197</v>
      </c>
      <c r="U175" s="19">
        <f t="shared" si="19"/>
        <v>7078515</v>
      </c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G175" s="1" t="s">
        <v>593</v>
      </c>
    </row>
    <row r="176" spans="4:48" ht="12">
      <c r="D176" s="29" t="s">
        <v>437</v>
      </c>
      <c r="L176" s="30">
        <f aca="true" t="shared" si="20" ref="L176:U176">((L175-K175)/K175)</f>
        <v>0.11187023510072355</v>
      </c>
      <c r="M176" s="30">
        <f t="shared" si="20"/>
        <v>0.12008806700775898</v>
      </c>
      <c r="N176" s="30">
        <f t="shared" si="20"/>
        <v>0.04878946572971353</v>
      </c>
      <c r="O176" s="30">
        <f t="shared" si="20"/>
        <v>0.10567206653093027</v>
      </c>
      <c r="P176" s="30">
        <f t="shared" si="20"/>
        <v>0.23934329011458402</v>
      </c>
      <c r="Q176" s="30">
        <f t="shared" si="20"/>
        <v>0.1953394120553955</v>
      </c>
      <c r="R176" s="30">
        <f t="shared" si="20"/>
        <v>0.17255049157425517</v>
      </c>
      <c r="S176" s="30">
        <f t="shared" si="20"/>
        <v>0.14949538294311793</v>
      </c>
      <c r="T176" s="30">
        <f t="shared" si="20"/>
        <v>0.15754772277642515</v>
      </c>
      <c r="U176" s="30">
        <f t="shared" si="20"/>
        <v>0.14368875316135518</v>
      </c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G176" s="29" t="s">
        <v>593</v>
      </c>
      <c r="AS176" s="31" t="s">
        <v>616</v>
      </c>
      <c r="AT176" s="31" t="s">
        <v>616</v>
      </c>
      <c r="AU176" s="31" t="s">
        <v>616</v>
      </c>
      <c r="AV176" s="31" t="s">
        <v>616</v>
      </c>
    </row>
    <row r="177" spans="4:33" ht="12">
      <c r="D177" s="1" t="s">
        <v>438</v>
      </c>
      <c r="G177" s="22">
        <f>AVERAGE(G8:G50,G52:G151)</f>
        <v>291.1647058823529</v>
      </c>
      <c r="H177" s="23">
        <f>AVERAGE(H8:H50,H52:H151)</f>
        <v>744.7745041620863</v>
      </c>
      <c r="K177" s="19">
        <f aca="true" t="shared" si="21" ref="K177:T177">AVERAGE(K8:K50,K52:K151)</f>
        <v>15847.726495726496</v>
      </c>
      <c r="L177" s="19">
        <f t="shared" si="21"/>
        <v>17620.615384615383</v>
      </c>
      <c r="M177" s="19">
        <f t="shared" si="21"/>
        <v>19243.225</v>
      </c>
      <c r="N177" s="19">
        <f t="shared" si="21"/>
        <v>19531.0564516129</v>
      </c>
      <c r="O177" s="19">
        <f t="shared" si="21"/>
        <v>21594.9435483871</v>
      </c>
      <c r="P177" s="19">
        <f t="shared" si="21"/>
        <v>26131.338582677166</v>
      </c>
      <c r="Q177" s="19">
        <f t="shared" si="21"/>
        <v>30514.992307692308</v>
      </c>
      <c r="R177" s="19">
        <f t="shared" si="21"/>
        <v>34712.298507462685</v>
      </c>
      <c r="S177" s="19">
        <f t="shared" si="21"/>
        <v>39314.83823529412</v>
      </c>
      <c r="T177" s="19">
        <f t="shared" si="21"/>
        <v>45508.80147058824</v>
      </c>
      <c r="U177" s="19">
        <f>AVERAGE(U8:U50,U52:U151)</f>
        <v>52433.444444444445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G177" s="1" t="s">
        <v>593</v>
      </c>
    </row>
    <row r="178" spans="4:33" ht="12">
      <c r="D178" s="1" t="s">
        <v>439</v>
      </c>
      <c r="G178" s="22">
        <f>STDEVP(G8:G50,G52:G151)</f>
        <v>228.50889850397894</v>
      </c>
      <c r="H178" s="23">
        <f>STDEVP(H8:H50,H52:H151)</f>
        <v>1286.3669154066918</v>
      </c>
      <c r="K178" s="19">
        <f aca="true" t="shared" si="22" ref="K178:T178">STDEVP(K8:K50,K52:K151)</f>
        <v>11111.430308373669</v>
      </c>
      <c r="L178" s="19">
        <f t="shared" si="22"/>
        <v>14762.004603437166</v>
      </c>
      <c r="M178" s="19">
        <f t="shared" si="22"/>
        <v>19957.034313520675</v>
      </c>
      <c r="N178" s="19">
        <f t="shared" si="22"/>
        <v>21295.307892745135</v>
      </c>
      <c r="O178" s="19">
        <f t="shared" si="22"/>
        <v>23307.45361096871</v>
      </c>
      <c r="P178" s="19">
        <f t="shared" si="22"/>
        <v>32529.926618646034</v>
      </c>
      <c r="Q178" s="19">
        <f t="shared" si="22"/>
        <v>44804.95198275369</v>
      </c>
      <c r="R178" s="19">
        <f t="shared" si="22"/>
        <v>57550.76132230194</v>
      </c>
      <c r="S178" s="19">
        <f t="shared" si="22"/>
        <v>66566.50988973587</v>
      </c>
      <c r="T178" s="19">
        <f t="shared" si="22"/>
        <v>87134.17445136483</v>
      </c>
      <c r="U178" s="19">
        <f>STDEVP(U8:U50,U52:U151)</f>
        <v>101597.76759735143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G178" s="1" t="s">
        <v>593</v>
      </c>
    </row>
    <row r="179" spans="4:33" ht="12">
      <c r="D179" s="1" t="s">
        <v>440</v>
      </c>
      <c r="G179" s="22">
        <f>MIN(G8:G50,G52:G151)</f>
        <v>1.8</v>
      </c>
      <c r="H179" s="23">
        <f>MIN(H8:H50,H52:H151)</f>
        <v>6.3356576100024045</v>
      </c>
      <c r="K179" s="19">
        <f aca="true" t="shared" si="23" ref="K179:T179">MIN(K8:K50,K52:K151)</f>
        <v>2388</v>
      </c>
      <c r="L179" s="19">
        <f t="shared" si="23"/>
        <v>3245</v>
      </c>
      <c r="M179" s="19">
        <f t="shared" si="23"/>
        <v>1397</v>
      </c>
      <c r="N179" s="19">
        <f t="shared" si="23"/>
        <v>3562</v>
      </c>
      <c r="O179" s="19">
        <f t="shared" si="23"/>
        <v>3769</v>
      </c>
      <c r="P179" s="19">
        <f t="shared" si="23"/>
        <v>3452</v>
      </c>
      <c r="Q179" s="19">
        <f t="shared" si="23"/>
        <v>3221</v>
      </c>
      <c r="R179" s="19">
        <f t="shared" si="23"/>
        <v>2529</v>
      </c>
      <c r="S179" s="19">
        <f t="shared" si="23"/>
        <v>2937</v>
      </c>
      <c r="T179" s="19">
        <f t="shared" si="23"/>
        <v>2635</v>
      </c>
      <c r="U179" s="19">
        <f>MIN(U8:U50,U52:U151)</f>
        <v>2536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G179" s="1" t="s">
        <v>593</v>
      </c>
    </row>
    <row r="180" spans="4:33" ht="12">
      <c r="D180" s="1" t="s">
        <v>441</v>
      </c>
      <c r="G180" s="22">
        <f>MAX(G8:G50,G52:G151)</f>
        <v>971.7</v>
      </c>
      <c r="H180" s="23">
        <f>MAX(H8:H50,H52:H151)</f>
        <v>7266.797385620915</v>
      </c>
      <c r="K180" s="19">
        <f aca="true" t="shared" si="24" ref="K180:T180">MAX(K8:K50,K52:K151)</f>
        <v>85050</v>
      </c>
      <c r="L180" s="19">
        <f t="shared" si="24"/>
        <v>127628</v>
      </c>
      <c r="M180" s="19">
        <f t="shared" si="24"/>
        <v>171667</v>
      </c>
      <c r="N180" s="19">
        <f t="shared" si="24"/>
        <v>182929</v>
      </c>
      <c r="O180" s="19">
        <f t="shared" si="24"/>
        <v>193042</v>
      </c>
      <c r="P180" s="19">
        <f t="shared" si="24"/>
        <v>230310</v>
      </c>
      <c r="Q180" s="19">
        <f t="shared" si="24"/>
        <v>304869</v>
      </c>
      <c r="R180" s="19">
        <f t="shared" si="24"/>
        <v>454275</v>
      </c>
      <c r="S180" s="19">
        <f t="shared" si="24"/>
        <v>596901</v>
      </c>
      <c r="T180" s="19">
        <f t="shared" si="24"/>
        <v>818358</v>
      </c>
      <c r="U180" s="19">
        <f>MAX(U8:U50,U52:U151)</f>
        <v>969749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G180" s="1" t="s">
        <v>593</v>
      </c>
    </row>
    <row r="181" spans="4:33" ht="12">
      <c r="D181" s="1" t="s">
        <v>442</v>
      </c>
      <c r="G181" s="22">
        <f>G180-G179</f>
        <v>969.9000000000001</v>
      </c>
      <c r="H181" s="23">
        <f>H180-H179</f>
        <v>7260.461728010912</v>
      </c>
      <c r="K181" s="19">
        <f aca="true" t="shared" si="25" ref="K181:U181">K180-K179</f>
        <v>82662</v>
      </c>
      <c r="L181" s="19">
        <f t="shared" si="25"/>
        <v>124383</v>
      </c>
      <c r="M181" s="19">
        <f t="shared" si="25"/>
        <v>170270</v>
      </c>
      <c r="N181" s="19">
        <f t="shared" si="25"/>
        <v>179367</v>
      </c>
      <c r="O181" s="19">
        <f t="shared" si="25"/>
        <v>189273</v>
      </c>
      <c r="P181" s="19">
        <f t="shared" si="25"/>
        <v>226858</v>
      </c>
      <c r="Q181" s="19">
        <f t="shared" si="25"/>
        <v>301648</v>
      </c>
      <c r="R181" s="19">
        <f t="shared" si="25"/>
        <v>451746</v>
      </c>
      <c r="S181" s="19">
        <f t="shared" si="25"/>
        <v>593964</v>
      </c>
      <c r="T181" s="19">
        <f t="shared" si="25"/>
        <v>815723</v>
      </c>
      <c r="U181" s="19">
        <f t="shared" si="25"/>
        <v>967213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G181" s="1" t="s">
        <v>593</v>
      </c>
    </row>
    <row r="182" spans="4:33" ht="12">
      <c r="D182" s="1" t="s">
        <v>443</v>
      </c>
      <c r="K182" s="19">
        <f aca="true" t="shared" si="26" ref="K182:T182">COUNT(K8:K50,K52:K151)</f>
        <v>117</v>
      </c>
      <c r="L182" s="19">
        <f t="shared" si="26"/>
        <v>117</v>
      </c>
      <c r="M182" s="19">
        <f t="shared" si="26"/>
        <v>120</v>
      </c>
      <c r="N182" s="19">
        <f t="shared" si="26"/>
        <v>124</v>
      </c>
      <c r="O182" s="19">
        <f t="shared" si="26"/>
        <v>124</v>
      </c>
      <c r="P182" s="19">
        <f t="shared" si="26"/>
        <v>127</v>
      </c>
      <c r="Q182" s="19">
        <f t="shared" si="26"/>
        <v>130</v>
      </c>
      <c r="R182" s="19">
        <f t="shared" si="26"/>
        <v>134</v>
      </c>
      <c r="S182" s="19">
        <f t="shared" si="26"/>
        <v>136</v>
      </c>
      <c r="T182" s="19">
        <f t="shared" si="26"/>
        <v>136</v>
      </c>
      <c r="U182" s="19">
        <f>COUNT(U8:U50,U52:U151)</f>
        <v>135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G182" s="1" t="s">
        <v>593</v>
      </c>
    </row>
    <row r="183" spans="2:33" ht="12">
      <c r="B183" s="6" t="s">
        <v>706</v>
      </c>
      <c r="AG183" s="1" t="s">
        <v>593</v>
      </c>
    </row>
    <row r="184" spans="4:33" ht="12">
      <c r="D184" s="1" t="s">
        <v>446</v>
      </c>
      <c r="G184" s="22">
        <v>39597.8</v>
      </c>
      <c r="H184" s="23">
        <f>T184/G184</f>
        <v>156.30153695407319</v>
      </c>
      <c r="K184" s="19">
        <v>1854184</v>
      </c>
      <c r="L184" s="19">
        <v>2061612</v>
      </c>
      <c r="M184" s="19">
        <v>2309187</v>
      </c>
      <c r="N184" s="19">
        <v>2421851</v>
      </c>
      <c r="O184" s="19">
        <v>2677773</v>
      </c>
      <c r="P184" s="19">
        <v>3318680</v>
      </c>
      <c r="Q184" s="19">
        <v>3966949</v>
      </c>
      <c r="R184" s="19">
        <v>4651448</v>
      </c>
      <c r="S184" s="19">
        <v>5346818</v>
      </c>
      <c r="T184" s="19">
        <v>6189197</v>
      </c>
      <c r="U184" s="15">
        <v>7078515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G184" s="1" t="s">
        <v>593</v>
      </c>
    </row>
    <row r="185" spans="4:33" ht="12">
      <c r="D185" s="29" t="s">
        <v>447</v>
      </c>
      <c r="L185" s="30">
        <f aca="true" t="shared" si="27" ref="L185:U185">((L184-K184)/K184)</f>
        <v>0.11187023510072355</v>
      </c>
      <c r="M185" s="30">
        <f t="shared" si="27"/>
        <v>0.12008806700775898</v>
      </c>
      <c r="N185" s="30">
        <f t="shared" si="27"/>
        <v>0.04878946572971353</v>
      </c>
      <c r="O185" s="30">
        <f t="shared" si="27"/>
        <v>0.10567206653093027</v>
      </c>
      <c r="P185" s="30">
        <f t="shared" si="27"/>
        <v>0.23934329011458402</v>
      </c>
      <c r="Q185" s="30">
        <f t="shared" si="27"/>
        <v>0.1953394120553955</v>
      </c>
      <c r="R185" s="30">
        <f t="shared" si="27"/>
        <v>0.17255049157425517</v>
      </c>
      <c r="S185" s="30">
        <f t="shared" si="27"/>
        <v>0.14949538294311793</v>
      </c>
      <c r="T185" s="30">
        <f t="shared" si="27"/>
        <v>0.15754772277642515</v>
      </c>
      <c r="U185" s="30">
        <f t="shared" si="27"/>
        <v>0.14368875316135518</v>
      </c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G185" s="29" t="s">
        <v>593</v>
      </c>
    </row>
    <row r="186" spans="4:33" ht="12">
      <c r="D186" s="1" t="s">
        <v>448</v>
      </c>
      <c r="G186" s="22">
        <f>AVERAGE(G8:G48,G52:G146)</f>
        <v>291.1647058823529</v>
      </c>
      <c r="K186" s="19">
        <f aca="true" t="shared" si="28" ref="K186:T186">AVERAGE(K8:K50,K52:K151)</f>
        <v>15847.726495726496</v>
      </c>
      <c r="L186" s="19">
        <f t="shared" si="28"/>
        <v>17620.615384615383</v>
      </c>
      <c r="M186" s="19">
        <f t="shared" si="28"/>
        <v>19243.225</v>
      </c>
      <c r="N186" s="19">
        <f t="shared" si="28"/>
        <v>19531.0564516129</v>
      </c>
      <c r="O186" s="19">
        <f t="shared" si="28"/>
        <v>21594.9435483871</v>
      </c>
      <c r="P186" s="19">
        <f t="shared" si="28"/>
        <v>26131.338582677166</v>
      </c>
      <c r="Q186" s="19">
        <f t="shared" si="28"/>
        <v>30514.992307692308</v>
      </c>
      <c r="R186" s="19">
        <f t="shared" si="28"/>
        <v>34712.298507462685</v>
      </c>
      <c r="S186" s="19">
        <f t="shared" si="28"/>
        <v>39314.83823529412</v>
      </c>
      <c r="T186" s="19">
        <f t="shared" si="28"/>
        <v>45508.80147058824</v>
      </c>
      <c r="U186" s="19">
        <f>AVERAGE(U8:U50,U52:U151)</f>
        <v>52433.444444444445</v>
      </c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G186" s="1" t="s">
        <v>593</v>
      </c>
    </row>
    <row r="187" spans="4:33" ht="12">
      <c r="D187" s="1" t="s">
        <v>449</v>
      </c>
      <c r="G187" s="22">
        <f>STDEVP(G8:G48,G52:G146)</f>
        <v>228.50889850397894</v>
      </c>
      <c r="K187" s="19">
        <f aca="true" t="shared" si="29" ref="K187:T187">STDEVP(K8:K50,K52:K151)</f>
        <v>11111.430308373669</v>
      </c>
      <c r="L187" s="19">
        <f t="shared" si="29"/>
        <v>14762.004603437166</v>
      </c>
      <c r="M187" s="19">
        <f t="shared" si="29"/>
        <v>19957.034313520675</v>
      </c>
      <c r="N187" s="19">
        <f t="shared" si="29"/>
        <v>21295.307892745135</v>
      </c>
      <c r="O187" s="19">
        <f t="shared" si="29"/>
        <v>23307.45361096871</v>
      </c>
      <c r="P187" s="19">
        <f t="shared" si="29"/>
        <v>32529.926618646034</v>
      </c>
      <c r="Q187" s="19">
        <f t="shared" si="29"/>
        <v>44804.95198275369</v>
      </c>
      <c r="R187" s="19">
        <f t="shared" si="29"/>
        <v>57550.76132230194</v>
      </c>
      <c r="S187" s="19">
        <f t="shared" si="29"/>
        <v>66566.50988973587</v>
      </c>
      <c r="T187" s="19">
        <f t="shared" si="29"/>
        <v>87134.17445136483</v>
      </c>
      <c r="U187" s="19">
        <f>STDEVP(U8:U50,U52:U151)</f>
        <v>101597.76759735143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G187" s="1" t="s">
        <v>593</v>
      </c>
    </row>
    <row r="188" spans="4:33" ht="12">
      <c r="D188" s="1" t="s">
        <v>450</v>
      </c>
      <c r="G188" s="22">
        <f>MIN(G8:G48,G52:G146)</f>
        <v>1.8</v>
      </c>
      <c r="K188" s="19">
        <f aca="true" t="shared" si="30" ref="K188:T188">MIN(K8:K50,K52:K151)</f>
        <v>2388</v>
      </c>
      <c r="L188" s="19">
        <f t="shared" si="30"/>
        <v>3245</v>
      </c>
      <c r="M188" s="19">
        <f t="shared" si="30"/>
        <v>1397</v>
      </c>
      <c r="N188" s="19">
        <f t="shared" si="30"/>
        <v>3562</v>
      </c>
      <c r="O188" s="19">
        <f t="shared" si="30"/>
        <v>3769</v>
      </c>
      <c r="P188" s="19">
        <f t="shared" si="30"/>
        <v>3452</v>
      </c>
      <c r="Q188" s="19">
        <f t="shared" si="30"/>
        <v>3221</v>
      </c>
      <c r="R188" s="19">
        <f t="shared" si="30"/>
        <v>2529</v>
      </c>
      <c r="S188" s="19">
        <f t="shared" si="30"/>
        <v>2937</v>
      </c>
      <c r="T188" s="19">
        <f t="shared" si="30"/>
        <v>2635</v>
      </c>
      <c r="U188" s="19">
        <f>MIN(U8:U50,U52:U151)</f>
        <v>2536</v>
      </c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G188" s="1" t="s">
        <v>593</v>
      </c>
    </row>
    <row r="189" spans="4:33" ht="12">
      <c r="D189" s="1" t="s">
        <v>451</v>
      </c>
      <c r="G189" s="22">
        <f>MAX(G8:G48,G52:G146)</f>
        <v>971.7</v>
      </c>
      <c r="K189" s="19">
        <f aca="true" t="shared" si="31" ref="K189:T189">MAX(K8:K50,K52:K151)</f>
        <v>85050</v>
      </c>
      <c r="L189" s="19">
        <f t="shared" si="31"/>
        <v>127628</v>
      </c>
      <c r="M189" s="19">
        <f t="shared" si="31"/>
        <v>171667</v>
      </c>
      <c r="N189" s="19">
        <f t="shared" si="31"/>
        <v>182929</v>
      </c>
      <c r="O189" s="19">
        <f t="shared" si="31"/>
        <v>193042</v>
      </c>
      <c r="P189" s="19">
        <f t="shared" si="31"/>
        <v>230310</v>
      </c>
      <c r="Q189" s="19">
        <f t="shared" si="31"/>
        <v>304869</v>
      </c>
      <c r="R189" s="19">
        <f t="shared" si="31"/>
        <v>454275</v>
      </c>
      <c r="S189" s="19">
        <f t="shared" si="31"/>
        <v>596901</v>
      </c>
      <c r="T189" s="19">
        <f t="shared" si="31"/>
        <v>818358</v>
      </c>
      <c r="U189" s="19">
        <f>MAX(U8:U50,U52:U151)</f>
        <v>969749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G189" s="1" t="s">
        <v>593</v>
      </c>
    </row>
    <row r="190" spans="4:33" ht="12">
      <c r="D190" s="1" t="s">
        <v>442</v>
      </c>
      <c r="G190" s="22">
        <f>G189-G188</f>
        <v>969.9000000000001</v>
      </c>
      <c r="K190" s="19">
        <f>K180-K179</f>
        <v>82662</v>
      </c>
      <c r="L190" s="19">
        <f>L180-L179</f>
        <v>124383</v>
      </c>
      <c r="M190" s="19">
        <f>M180-M179</f>
        <v>170270</v>
      </c>
      <c r="N190" s="19">
        <f>N180-N179</f>
        <v>179367</v>
      </c>
      <c r="O190" s="19">
        <f aca="true" t="shared" si="32" ref="O190:U190">O189-O188</f>
        <v>189273</v>
      </c>
      <c r="P190" s="19">
        <f t="shared" si="32"/>
        <v>226858</v>
      </c>
      <c r="Q190" s="19">
        <f t="shared" si="32"/>
        <v>301648</v>
      </c>
      <c r="R190" s="19">
        <f t="shared" si="32"/>
        <v>451746</v>
      </c>
      <c r="S190" s="19">
        <f t="shared" si="32"/>
        <v>593964</v>
      </c>
      <c r="T190" s="19">
        <f t="shared" si="32"/>
        <v>815723</v>
      </c>
      <c r="U190" s="19">
        <f t="shared" si="32"/>
        <v>967213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G190" s="1" t="s">
        <v>593</v>
      </c>
    </row>
    <row r="191" spans="4:33" ht="12">
      <c r="D191" s="1" t="s">
        <v>443</v>
      </c>
      <c r="K191" s="19">
        <f aca="true" t="shared" si="33" ref="K191:T191">COUNT(K8:K50,K52:K151)</f>
        <v>117</v>
      </c>
      <c r="L191" s="19">
        <f t="shared" si="33"/>
        <v>117</v>
      </c>
      <c r="M191" s="19">
        <f t="shared" si="33"/>
        <v>120</v>
      </c>
      <c r="N191" s="19">
        <f t="shared" si="33"/>
        <v>124</v>
      </c>
      <c r="O191" s="19">
        <f t="shared" si="33"/>
        <v>124</v>
      </c>
      <c r="P191" s="19">
        <f t="shared" si="33"/>
        <v>127</v>
      </c>
      <c r="Q191" s="19">
        <f t="shared" si="33"/>
        <v>130</v>
      </c>
      <c r="R191" s="19">
        <f t="shared" si="33"/>
        <v>134</v>
      </c>
      <c r="S191" s="19">
        <f t="shared" si="33"/>
        <v>136</v>
      </c>
      <c r="T191" s="19">
        <f t="shared" si="33"/>
        <v>136</v>
      </c>
      <c r="U191" s="19">
        <f>COUNT(U8:U50,U52:U151)</f>
        <v>135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G191" s="1" t="s">
        <v>593</v>
      </c>
    </row>
    <row r="192" spans="2:33" ht="12">
      <c r="B192" s="6" t="s">
        <v>706</v>
      </c>
      <c r="AG192" s="1" t="s">
        <v>593</v>
      </c>
    </row>
    <row r="193" spans="4:33" ht="12">
      <c r="D193" s="1" t="s">
        <v>452</v>
      </c>
      <c r="K193" s="19">
        <f aca="true" t="shared" si="34" ref="K193:T193">K184-K175</f>
        <v>0</v>
      </c>
      <c r="L193" s="19">
        <f t="shared" si="34"/>
        <v>0</v>
      </c>
      <c r="M193" s="19">
        <f t="shared" si="34"/>
        <v>0</v>
      </c>
      <c r="N193" s="19">
        <f t="shared" si="34"/>
        <v>0</v>
      </c>
      <c r="O193" s="19">
        <f t="shared" si="34"/>
        <v>0</v>
      </c>
      <c r="P193" s="19">
        <f t="shared" si="34"/>
        <v>0</v>
      </c>
      <c r="Q193" s="19">
        <f t="shared" si="34"/>
        <v>0</v>
      </c>
      <c r="R193" s="19">
        <f t="shared" si="34"/>
        <v>0</v>
      </c>
      <c r="S193" s="19">
        <f t="shared" si="34"/>
        <v>0</v>
      </c>
      <c r="T193" s="19">
        <f t="shared" si="34"/>
        <v>0</v>
      </c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G193" s="1" t="s">
        <v>593</v>
      </c>
    </row>
    <row r="194" spans="2:33" ht="12">
      <c r="B194" s="6" t="s">
        <v>706</v>
      </c>
      <c r="AG194" s="1" t="s">
        <v>593</v>
      </c>
    </row>
    <row r="195" ht="12">
      <c r="Q195" s="11" t="s">
        <v>453</v>
      </c>
    </row>
    <row r="196" spans="3:17" ht="12">
      <c r="C196" s="1" t="s">
        <v>619</v>
      </c>
      <c r="D196" s="1" t="s">
        <v>454</v>
      </c>
      <c r="Q196" s="11" t="s">
        <v>455</v>
      </c>
    </row>
    <row r="197" ht="12">
      <c r="D197" s="1" t="s">
        <v>456</v>
      </c>
    </row>
    <row r="198" ht="12">
      <c r="D198" s="1" t="s">
        <v>457</v>
      </c>
    </row>
    <row r="199" ht="12">
      <c r="D199" s="1" t="s">
        <v>458</v>
      </c>
    </row>
    <row r="200" spans="5:13" ht="12">
      <c r="E200" s="14" t="s">
        <v>459</v>
      </c>
      <c r="K200" s="19">
        <v>2044</v>
      </c>
      <c r="L200" s="19">
        <v>2714</v>
      </c>
      <c r="M200" s="19">
        <v>2462</v>
      </c>
    </row>
    <row r="201" spans="5:13" ht="12">
      <c r="E201" s="14" t="s">
        <v>460</v>
      </c>
      <c r="K201" s="11" t="s">
        <v>624</v>
      </c>
      <c r="L201" s="19">
        <v>5505</v>
      </c>
      <c r="M201" s="19">
        <v>6138</v>
      </c>
    </row>
    <row r="202" ht="12">
      <c r="D202" s="1" t="s">
        <v>461</v>
      </c>
    </row>
    <row r="204" ht="12">
      <c r="D204" s="1" t="s">
        <v>314</v>
      </c>
    </row>
    <row r="205" ht="12">
      <c r="D205" s="1" t="s">
        <v>463</v>
      </c>
    </row>
    <row r="206" ht="12">
      <c r="D206" s="1" t="s">
        <v>464</v>
      </c>
    </row>
    <row r="207" ht="12">
      <c r="D207" s="1" t="s">
        <v>465</v>
      </c>
    </row>
    <row r="209" ht="12">
      <c r="D209" t="s">
        <v>287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0"/>
  <sheetViews>
    <sheetView workbookViewId="0" topLeftCell="A192">
      <selection activeCell="B210" sqref="B210"/>
    </sheetView>
  </sheetViews>
  <sheetFormatPr defaultColWidth="11.421875" defaultRowHeight="12.75"/>
  <cols>
    <col min="1" max="1" width="8.8515625" style="0" customWidth="1"/>
    <col min="2" max="2" width="21.28125" style="0" customWidth="1"/>
    <col min="3" max="3" width="5.28125" style="0" customWidth="1"/>
    <col min="4" max="4" width="12.140625" style="0" customWidth="1"/>
    <col min="5" max="5" width="12.421875" style="32" customWidth="1"/>
    <col min="6" max="6" width="14.00390625" style="32" customWidth="1"/>
    <col min="7" max="7" width="14.28125" style="32" customWidth="1"/>
    <col min="8" max="16384" width="8.8515625" style="0" customWidth="1"/>
  </cols>
  <sheetData>
    <row r="1" ht="12">
      <c r="B1" t="s">
        <v>587</v>
      </c>
    </row>
    <row r="3" ht="12">
      <c r="D3" s="9" t="s">
        <v>594</v>
      </c>
    </row>
    <row r="4" spans="4:7" ht="12">
      <c r="D4" s="9" t="s">
        <v>595</v>
      </c>
      <c r="E4" s="32" t="s">
        <v>596</v>
      </c>
      <c r="F4" s="33" t="s">
        <v>588</v>
      </c>
      <c r="G4" s="33" t="s">
        <v>589</v>
      </c>
    </row>
    <row r="5" spans="4:7" ht="12">
      <c r="D5" s="9" t="s">
        <v>608</v>
      </c>
      <c r="E5" s="32" t="s">
        <v>609</v>
      </c>
      <c r="F5" s="33" t="s">
        <v>591</v>
      </c>
      <c r="G5" s="33" t="s">
        <v>592</v>
      </c>
    </row>
    <row r="6" spans="2:7" ht="12">
      <c r="B6" s="1" t="s">
        <v>612</v>
      </c>
      <c r="C6" s="18" t="s">
        <v>614</v>
      </c>
      <c r="D6" s="12" t="s">
        <v>606</v>
      </c>
      <c r="E6" s="32" t="s">
        <v>606</v>
      </c>
      <c r="F6" s="34">
        <v>2000</v>
      </c>
      <c r="G6" s="34">
        <v>2000</v>
      </c>
    </row>
    <row r="8" spans="2:7" ht="12">
      <c r="B8" s="1" t="s">
        <v>620</v>
      </c>
      <c r="C8" s="20">
        <v>8</v>
      </c>
      <c r="D8" s="22">
        <v>15.3</v>
      </c>
      <c r="E8" s="32">
        <v>7266.797385620915</v>
      </c>
      <c r="F8" s="32">
        <v>15.177841364515974</v>
      </c>
      <c r="G8" s="32">
        <v>8451.992409138675</v>
      </c>
    </row>
    <row r="9" spans="2:7" ht="12">
      <c r="B9" s="1" t="s">
        <v>625</v>
      </c>
      <c r="C9" s="20">
        <v>11</v>
      </c>
      <c r="D9" s="22">
        <v>6.8</v>
      </c>
      <c r="E9" s="32">
        <v>908.3823529411765</v>
      </c>
      <c r="F9" s="32">
        <v>6.887987898013427</v>
      </c>
      <c r="G9" s="32">
        <v>914.4905730477115</v>
      </c>
    </row>
    <row r="10" spans="2:7" ht="12">
      <c r="B10" s="1" t="s">
        <v>628</v>
      </c>
      <c r="C10" s="20">
        <v>3</v>
      </c>
      <c r="D10" s="22">
        <v>11.6</v>
      </c>
      <c r="E10" s="32">
        <v>1588.448275862069</v>
      </c>
      <c r="F10" s="32">
        <v>12.89890725362434</v>
      </c>
      <c r="G10" s="32">
        <v>1346.3931214111344</v>
      </c>
    </row>
    <row r="11" spans="2:7" ht="12">
      <c r="B11" s="1" t="s">
        <v>630</v>
      </c>
      <c r="C11" s="20">
        <v>6</v>
      </c>
      <c r="D11" s="22">
        <v>6.8</v>
      </c>
      <c r="E11" s="32">
        <v>942.0588235294118</v>
      </c>
      <c r="F11" s="32">
        <v>6.830728945462296</v>
      </c>
      <c r="G11" s="32">
        <v>929.4762024216593</v>
      </c>
    </row>
    <row r="12" spans="2:7" ht="12">
      <c r="B12" s="1" t="s">
        <v>632</v>
      </c>
      <c r="C12" s="20">
        <v>10</v>
      </c>
      <c r="D12" s="22">
        <v>10.3</v>
      </c>
      <c r="E12" s="32">
        <v>3929.6116504854367</v>
      </c>
      <c r="F12" s="32">
        <v>10.262341369921405</v>
      </c>
      <c r="G12" s="32">
        <v>4389.738986079452</v>
      </c>
    </row>
    <row r="13" spans="2:7" ht="12">
      <c r="B13" s="1" t="s">
        <v>634</v>
      </c>
      <c r="C13" s="20">
        <v>20</v>
      </c>
      <c r="D13" s="22">
        <v>340.7</v>
      </c>
      <c r="E13" s="32">
        <v>446.0874669797476</v>
      </c>
      <c r="F13" s="32">
        <v>340.7187388512997</v>
      </c>
      <c r="G13" s="32">
        <v>584.5994871650723</v>
      </c>
    </row>
    <row r="14" spans="2:7" ht="12">
      <c r="B14" s="1" t="s">
        <v>636</v>
      </c>
      <c r="C14" s="20">
        <v>5</v>
      </c>
      <c r="D14" s="22">
        <v>3.1</v>
      </c>
      <c r="E14" s="32">
        <v>1509.3548387096773</v>
      </c>
      <c r="F14" s="32">
        <v>3.0911938588132455</v>
      </c>
      <c r="G14" s="32">
        <v>1387.489816522413</v>
      </c>
    </row>
    <row r="15" spans="2:7" ht="12">
      <c r="B15" s="1" t="s">
        <v>638</v>
      </c>
      <c r="C15" s="20">
        <v>19</v>
      </c>
      <c r="D15" s="22">
        <v>7.5</v>
      </c>
      <c r="E15" s="32">
        <v>2141.866666666667</v>
      </c>
      <c r="F15" s="32">
        <v>7.475639269371133</v>
      </c>
      <c r="G15" s="32">
        <v>2260.2749264841686</v>
      </c>
    </row>
    <row r="16" spans="2:7" ht="12">
      <c r="B16" s="1" t="s">
        <v>640</v>
      </c>
      <c r="C16" s="20">
        <v>5</v>
      </c>
      <c r="D16" s="22">
        <v>4.4</v>
      </c>
      <c r="E16" s="32">
        <v>1635.9090909090908</v>
      </c>
      <c r="F16" s="32">
        <v>5.671636316461698</v>
      </c>
      <c r="G16" s="32">
        <v>1111.3194937598157</v>
      </c>
    </row>
    <row r="17" spans="2:7" ht="12">
      <c r="B17" s="1" t="s">
        <v>642</v>
      </c>
      <c r="C17" s="20">
        <v>12</v>
      </c>
      <c r="D17" s="22">
        <v>43.1</v>
      </c>
      <c r="E17" s="32">
        <v>1230.997679814385</v>
      </c>
      <c r="F17" s="32">
        <v>43.06096669173757</v>
      </c>
      <c r="G17" s="32">
        <v>1124.2432234873395</v>
      </c>
    </row>
    <row r="18" spans="2:7" ht="12">
      <c r="B18" s="1" t="s">
        <v>644</v>
      </c>
      <c r="C18" s="20">
        <v>19</v>
      </c>
      <c r="D18" s="22">
        <v>6.9</v>
      </c>
      <c r="E18" s="32">
        <v>794.0579710144928</v>
      </c>
      <c r="F18" s="32">
        <v>6.892933480772884</v>
      </c>
      <c r="G18" s="32">
        <v>821.8561829737548</v>
      </c>
    </row>
    <row r="19" spans="2:7" ht="12">
      <c r="B19" s="1" t="s">
        <v>646</v>
      </c>
      <c r="C19" s="20">
        <v>8</v>
      </c>
      <c r="D19" s="22">
        <v>6.2</v>
      </c>
      <c r="E19" s="32">
        <v>3208.7096774193546</v>
      </c>
      <c r="F19" s="32">
        <v>6.310119969667813</v>
      </c>
      <c r="G19" s="32">
        <v>3406.9082843652704</v>
      </c>
    </row>
    <row r="20" spans="2:7" ht="12">
      <c r="B20" s="1" t="s">
        <v>648</v>
      </c>
      <c r="C20" s="20">
        <v>8</v>
      </c>
      <c r="D20" s="22">
        <v>2</v>
      </c>
      <c r="E20" s="32">
        <v>4761</v>
      </c>
      <c r="F20" s="32">
        <v>1.9857281192036411</v>
      </c>
      <c r="G20" s="32">
        <v>5225.790932628584</v>
      </c>
    </row>
    <row r="21" spans="2:7" ht="12">
      <c r="B21" s="1" t="s">
        <v>650</v>
      </c>
      <c r="C21" s="20">
        <v>20</v>
      </c>
      <c r="D21" s="22">
        <v>7.7</v>
      </c>
      <c r="E21" s="32">
        <v>1021.2987012987013</v>
      </c>
      <c r="F21" s="32">
        <v>8.352722483656295</v>
      </c>
      <c r="G21" s="32">
        <v>999.1951745470475</v>
      </c>
    </row>
    <row r="22" spans="2:7" ht="12">
      <c r="B22" s="1" t="s">
        <v>652</v>
      </c>
      <c r="C22" s="20">
        <v>16</v>
      </c>
      <c r="D22" s="22">
        <v>10.5</v>
      </c>
      <c r="E22" s="32">
        <v>1812.095238095238</v>
      </c>
      <c r="F22" s="32">
        <v>10.51773792002125</v>
      </c>
      <c r="G22" s="32">
        <v>1832.99870624282</v>
      </c>
    </row>
    <row r="23" spans="2:7" ht="12">
      <c r="B23" s="1" t="s">
        <v>654</v>
      </c>
      <c r="C23" s="20">
        <v>3</v>
      </c>
      <c r="D23" s="22">
        <v>8.1</v>
      </c>
      <c r="E23" s="32">
        <v>827.0370370370371</v>
      </c>
      <c r="F23" s="32">
        <v>8.228277505532844</v>
      </c>
      <c r="G23" s="32">
        <v>830.9150967991388</v>
      </c>
    </row>
    <row r="24" spans="2:7" ht="12">
      <c r="B24" s="1" t="s">
        <v>656</v>
      </c>
      <c r="C24" s="20">
        <v>21</v>
      </c>
      <c r="D24" s="22">
        <v>51.8</v>
      </c>
      <c r="E24" s="32">
        <v>2583.223938223938</v>
      </c>
      <c r="F24" s="32">
        <v>51.78130709485913</v>
      </c>
      <c r="G24" s="32">
        <v>2827.989639808423</v>
      </c>
    </row>
    <row r="25" spans="2:7" ht="12">
      <c r="B25" s="1" t="s">
        <v>658</v>
      </c>
      <c r="C25" s="20">
        <v>6</v>
      </c>
      <c r="D25" s="22">
        <v>17.6</v>
      </c>
      <c r="E25" s="32">
        <v>1744.715909090909</v>
      </c>
      <c r="F25" s="32">
        <v>17.561306847753734</v>
      </c>
      <c r="G25" s="32">
        <v>2304.38431210353</v>
      </c>
    </row>
    <row r="26" spans="2:7" ht="12">
      <c r="B26" s="1" t="s">
        <v>660</v>
      </c>
      <c r="C26" s="20">
        <v>19</v>
      </c>
      <c r="D26" s="22">
        <v>10.2</v>
      </c>
      <c r="E26" s="32">
        <v>2264.8039215686276</v>
      </c>
      <c r="F26" s="32">
        <v>10.243346301218384</v>
      </c>
      <c r="G26" s="32">
        <v>2182.2946664744827</v>
      </c>
    </row>
    <row r="27" spans="2:7" ht="12">
      <c r="B27" s="1" t="s">
        <v>662</v>
      </c>
      <c r="C27" s="20">
        <v>6</v>
      </c>
      <c r="D27" s="22">
        <v>2.5</v>
      </c>
      <c r="E27" s="32">
        <v>2783.6</v>
      </c>
      <c r="F27" s="32">
        <v>2.4936621327975264</v>
      </c>
      <c r="G27" s="32">
        <v>2753.781239921314</v>
      </c>
    </row>
    <row r="28" spans="2:7" ht="12">
      <c r="B28" s="1" t="s">
        <v>664</v>
      </c>
      <c r="C28" s="20">
        <v>11</v>
      </c>
      <c r="D28" s="22">
        <v>49.4</v>
      </c>
      <c r="E28" s="32">
        <v>1337.0242914979758</v>
      </c>
      <c r="F28" s="32">
        <v>49.39086165650188</v>
      </c>
      <c r="G28" s="32">
        <v>1321.4792739176255</v>
      </c>
    </row>
    <row r="29" spans="2:7" ht="12">
      <c r="B29" s="1" t="s">
        <v>666</v>
      </c>
      <c r="C29" s="20">
        <v>8</v>
      </c>
      <c r="D29" s="22">
        <v>10</v>
      </c>
      <c r="E29" s="32">
        <v>2795.7</v>
      </c>
      <c r="F29" s="32">
        <v>9.933618611360362</v>
      </c>
      <c r="G29" s="32">
        <v>3536.978957478661</v>
      </c>
    </row>
    <row r="30" spans="2:7" ht="12">
      <c r="B30" s="1" t="s">
        <v>668</v>
      </c>
      <c r="C30" s="20">
        <v>8</v>
      </c>
      <c r="D30" s="22">
        <v>1.8</v>
      </c>
      <c r="E30" s="32">
        <v>3741.111111111111</v>
      </c>
      <c r="F30" s="32">
        <v>2.4921107742584137</v>
      </c>
      <c r="G30" s="32">
        <v>4129.029939715273</v>
      </c>
    </row>
    <row r="31" spans="2:7" ht="12">
      <c r="B31" s="1" t="s">
        <v>670</v>
      </c>
      <c r="C31" s="20">
        <v>12</v>
      </c>
      <c r="D31" s="22">
        <v>11</v>
      </c>
      <c r="E31" s="32">
        <v>1469.2727272727273</v>
      </c>
      <c r="F31" s="32">
        <v>10.955730296819908</v>
      </c>
      <c r="G31" s="32">
        <v>1407.117515887988</v>
      </c>
    </row>
    <row r="32" spans="2:7" ht="12">
      <c r="B32" s="1" t="s">
        <v>672</v>
      </c>
      <c r="C32" s="20">
        <v>21</v>
      </c>
      <c r="D32" s="22">
        <v>68.3</v>
      </c>
      <c r="E32" s="32">
        <v>2510.0878477306005</v>
      </c>
      <c r="F32" s="32">
        <v>68.29415503083412</v>
      </c>
      <c r="G32" s="32">
        <v>2637.8538532128277</v>
      </c>
    </row>
    <row r="33" spans="2:7" ht="12">
      <c r="B33" s="1" t="s">
        <v>674</v>
      </c>
      <c r="C33" s="20">
        <v>20</v>
      </c>
      <c r="D33" s="22">
        <v>53.8</v>
      </c>
      <c r="E33" s="32">
        <v>4855.947955390335</v>
      </c>
      <c r="F33" s="32">
        <v>53.72808947377362</v>
      </c>
      <c r="G33" s="32">
        <v>4362.764473775296</v>
      </c>
    </row>
    <row r="34" spans="2:7" ht="12">
      <c r="B34" s="1" t="s">
        <v>676</v>
      </c>
      <c r="C34" s="20">
        <v>1</v>
      </c>
      <c r="D34" s="22">
        <v>7.3</v>
      </c>
      <c r="E34" s="32">
        <v>581.7808219178082</v>
      </c>
      <c r="F34" s="32">
        <v>7.529585465260843</v>
      </c>
      <c r="G34" s="32">
        <v>518.4880386857733</v>
      </c>
    </row>
    <row r="35" spans="2:7" ht="12">
      <c r="B35" s="1" t="s">
        <v>678</v>
      </c>
      <c r="C35" s="20">
        <v>19</v>
      </c>
      <c r="D35" s="22">
        <v>22.9</v>
      </c>
      <c r="E35" s="32">
        <v>1616.8995633187774</v>
      </c>
      <c r="F35" s="32">
        <v>22.8807878646542</v>
      </c>
      <c r="G35" s="32">
        <v>1474.5995723390672</v>
      </c>
    </row>
    <row r="36" spans="2:7" ht="12">
      <c r="B36" s="1" t="s">
        <v>680</v>
      </c>
      <c r="C36" s="20">
        <v>21</v>
      </c>
      <c r="D36" s="22">
        <v>15.5</v>
      </c>
      <c r="E36" s="32">
        <v>710</v>
      </c>
      <c r="F36" s="32">
        <v>15.516153356695089</v>
      </c>
      <c r="G36" s="32">
        <v>745.4167108376362</v>
      </c>
    </row>
    <row r="37" spans="2:7" ht="12">
      <c r="B37" s="1" t="s">
        <v>682</v>
      </c>
      <c r="C37" s="20">
        <v>20</v>
      </c>
      <c r="D37" s="22">
        <v>33.1</v>
      </c>
      <c r="E37" s="32">
        <v>3139.274924471299</v>
      </c>
      <c r="F37" s="32">
        <v>33.160443214408716</v>
      </c>
      <c r="G37" s="32">
        <v>3032.6796101537925</v>
      </c>
    </row>
    <row r="38" spans="2:7" ht="12">
      <c r="B38" s="1" t="s">
        <v>684</v>
      </c>
      <c r="C38" s="20">
        <v>4</v>
      </c>
      <c r="D38" s="22">
        <v>9.8</v>
      </c>
      <c r="E38" s="32">
        <v>1626.5306122448978</v>
      </c>
      <c r="F38" s="32">
        <v>9.81843468000624</v>
      </c>
      <c r="G38" s="32">
        <v>1615.226919245535</v>
      </c>
    </row>
    <row r="39" spans="2:7" ht="12">
      <c r="B39" s="1" t="s">
        <v>686</v>
      </c>
      <c r="C39" s="20">
        <v>15</v>
      </c>
      <c r="D39" s="22">
        <v>60.1</v>
      </c>
      <c r="E39" s="32">
        <v>3374.342762063228</v>
      </c>
      <c r="F39" s="32">
        <v>60.07030264232885</v>
      </c>
      <c r="G39" s="32">
        <v>3292.641976147233</v>
      </c>
    </row>
    <row r="40" spans="2:7" ht="12">
      <c r="B40" s="1" t="s">
        <v>688</v>
      </c>
      <c r="C40" s="20">
        <v>5</v>
      </c>
      <c r="D40" s="22">
        <v>42.9</v>
      </c>
      <c r="E40" s="32">
        <v>2249.6270396270397</v>
      </c>
      <c r="F40" s="32">
        <v>42.88446741838186</v>
      </c>
      <c r="G40" s="32">
        <v>2213.178936654292</v>
      </c>
    </row>
    <row r="41" spans="2:7" ht="12">
      <c r="B41" s="1" t="s">
        <v>690</v>
      </c>
      <c r="C41" s="20">
        <v>5</v>
      </c>
      <c r="D41" s="22">
        <v>14.6</v>
      </c>
      <c r="E41" s="32">
        <v>1629.9315068493152</v>
      </c>
      <c r="F41" s="32">
        <v>14.588361413257513</v>
      </c>
      <c r="G41" s="32">
        <v>1696.352270071304</v>
      </c>
    </row>
    <row r="42" spans="2:5" ht="12">
      <c r="B42" s="1" t="s">
        <v>692</v>
      </c>
      <c r="C42" s="20">
        <v>13</v>
      </c>
      <c r="D42" s="22">
        <v>5.5</v>
      </c>
      <c r="E42" s="32">
        <v>1272.1818181818182</v>
      </c>
    </row>
    <row r="43" spans="2:7" ht="12">
      <c r="B43" s="1" t="s">
        <v>693</v>
      </c>
      <c r="C43" s="20">
        <v>6</v>
      </c>
      <c r="D43" s="22">
        <v>19.8</v>
      </c>
      <c r="E43" s="32">
        <v>1235.4040404040404</v>
      </c>
      <c r="F43" s="32">
        <v>19.708131080144</v>
      </c>
      <c r="G43" s="32">
        <v>1210.3126320299325</v>
      </c>
    </row>
    <row r="44" spans="2:7" ht="12">
      <c r="B44" s="1" t="s">
        <v>695</v>
      </c>
      <c r="C44" s="20">
        <v>20</v>
      </c>
      <c r="D44" s="22">
        <v>400.1</v>
      </c>
      <c r="E44" s="32">
        <v>130.32491877030742</v>
      </c>
      <c r="F44" s="32">
        <v>400.02046573188755</v>
      </c>
      <c r="G44" s="32">
        <v>159.18435543915223</v>
      </c>
    </row>
    <row r="45" spans="2:7" ht="12">
      <c r="B45" s="1" t="s">
        <v>697</v>
      </c>
      <c r="C45" s="20">
        <v>20</v>
      </c>
      <c r="D45" s="22">
        <v>248.3</v>
      </c>
      <c r="E45" s="32">
        <v>1583.1212243254126</v>
      </c>
      <c r="F45" s="32">
        <v>248.29197587015847</v>
      </c>
      <c r="G45" s="32">
        <v>1712.7295334843338</v>
      </c>
    </row>
    <row r="46" spans="2:7" ht="12">
      <c r="B46" s="1" t="s">
        <v>699</v>
      </c>
      <c r="C46" s="20">
        <v>6</v>
      </c>
      <c r="D46" s="22">
        <v>14</v>
      </c>
      <c r="E46" s="32">
        <v>1324.9285714285713</v>
      </c>
      <c r="F46" s="32">
        <v>15.360350704327587</v>
      </c>
      <c r="G46" s="32">
        <v>1270.8043179313922</v>
      </c>
    </row>
    <row r="47" spans="2:7" ht="12">
      <c r="B47" s="1" t="s">
        <v>701</v>
      </c>
      <c r="C47" s="20">
        <v>21</v>
      </c>
      <c r="D47" s="22">
        <v>8.6</v>
      </c>
      <c r="E47" s="32">
        <v>1326.6279069767443</v>
      </c>
      <c r="F47" s="32">
        <v>8.5449627565842</v>
      </c>
      <c r="G47" s="32">
        <v>1404.1020823355973</v>
      </c>
    </row>
    <row r="48" spans="2:7" ht="12">
      <c r="B48" s="1" t="s">
        <v>703</v>
      </c>
      <c r="C48" s="20">
        <v>7</v>
      </c>
      <c r="D48" s="22">
        <v>9.3</v>
      </c>
      <c r="E48" s="32">
        <v>2359.892473118279</v>
      </c>
      <c r="F48" s="32">
        <v>9.334451356531382</v>
      </c>
      <c r="G48" s="32">
        <v>2526.6616214671694</v>
      </c>
    </row>
    <row r="49" spans="2:5" ht="12">
      <c r="B49" s="1" t="s">
        <v>623</v>
      </c>
      <c r="C49" s="18" t="s">
        <v>624</v>
      </c>
      <c r="D49" s="26" t="s">
        <v>624</v>
      </c>
      <c r="E49" s="32" t="s">
        <v>624</v>
      </c>
    </row>
    <row r="50" spans="2:5" ht="12">
      <c r="B50" s="1" t="s">
        <v>627</v>
      </c>
      <c r="C50" s="18" t="s">
        <v>624</v>
      </c>
      <c r="D50" s="26" t="s">
        <v>624</v>
      </c>
      <c r="E50" s="32" t="s">
        <v>624</v>
      </c>
    </row>
    <row r="52" spans="2:7" ht="12">
      <c r="B52" s="1" t="s">
        <v>707</v>
      </c>
      <c r="C52" s="20">
        <v>22</v>
      </c>
      <c r="D52" s="22">
        <v>454.6</v>
      </c>
      <c r="E52" s="32">
        <v>69.73823141223053</v>
      </c>
      <c r="F52" s="32">
        <v>455.2442880044232</v>
      </c>
      <c r="G52" s="32">
        <v>84.14163781804073</v>
      </c>
    </row>
    <row r="53" spans="2:7" ht="12">
      <c r="B53" s="1" t="s">
        <v>710</v>
      </c>
      <c r="C53" s="20">
        <v>10</v>
      </c>
      <c r="D53" s="22">
        <v>722.8</v>
      </c>
      <c r="E53" s="32">
        <v>94.31654676258994</v>
      </c>
      <c r="F53" s="32">
        <v>722.6068808040809</v>
      </c>
      <c r="G53" s="32">
        <v>109.65298297717582</v>
      </c>
    </row>
    <row r="54" spans="2:7" ht="12">
      <c r="B54" s="1" t="s">
        <v>712</v>
      </c>
      <c r="C54" s="20">
        <v>5</v>
      </c>
      <c r="D54" s="22">
        <v>445.9</v>
      </c>
      <c r="E54" s="32">
        <v>29.084996636017046</v>
      </c>
      <c r="F54" s="32">
        <v>444.62629170482643</v>
      </c>
      <c r="G54" s="32">
        <v>29.07160516855168</v>
      </c>
    </row>
    <row r="55" spans="2:7" ht="12">
      <c r="B55" s="1" t="s">
        <v>714</v>
      </c>
      <c r="C55" s="20">
        <v>14</v>
      </c>
      <c r="D55" s="22">
        <v>356.8</v>
      </c>
      <c r="E55" s="32">
        <v>24.627242152466366</v>
      </c>
      <c r="F55" s="32">
        <v>356.8008307374397</v>
      </c>
      <c r="G55" s="32">
        <v>31.95059825516202</v>
      </c>
    </row>
    <row r="56" spans="2:7" ht="12">
      <c r="B56" s="1" t="s">
        <v>716</v>
      </c>
      <c r="C56" s="20">
        <v>11</v>
      </c>
      <c r="D56" s="22">
        <v>475.3</v>
      </c>
      <c r="E56" s="32">
        <v>60.12623606143488</v>
      </c>
      <c r="F56" s="32">
        <v>475.1751923174934</v>
      </c>
      <c r="G56" s="32">
        <v>67.12050737423532</v>
      </c>
    </row>
    <row r="57" spans="2:7" ht="12">
      <c r="B57" s="1" t="s">
        <v>718</v>
      </c>
      <c r="C57" s="20">
        <v>11</v>
      </c>
      <c r="D57" s="22">
        <v>333.7</v>
      </c>
      <c r="E57" s="32">
        <v>36.853461192688044</v>
      </c>
      <c r="F57" s="32">
        <v>333.6860958429151</v>
      </c>
      <c r="G57" s="32">
        <v>41.07153450724455</v>
      </c>
    </row>
    <row r="58" spans="2:7" ht="12">
      <c r="B58" s="1" t="s">
        <v>720</v>
      </c>
      <c r="C58" s="20">
        <v>8</v>
      </c>
      <c r="D58" s="22">
        <v>25.9</v>
      </c>
      <c r="E58" s="32">
        <v>6598.339768339769</v>
      </c>
      <c r="F58" s="32">
        <v>25.869895536195536</v>
      </c>
      <c r="G58" s="32">
        <v>7323.299768834754</v>
      </c>
    </row>
    <row r="59" spans="2:7" ht="12">
      <c r="B59" s="1" t="s">
        <v>467</v>
      </c>
      <c r="C59" s="20">
        <v>6</v>
      </c>
      <c r="D59" s="22">
        <v>971.7</v>
      </c>
      <c r="E59" s="32">
        <v>56.26942471956365</v>
      </c>
      <c r="F59" s="32">
        <v>970.3643738889909</v>
      </c>
      <c r="G59" s="32">
        <v>67.61892930696806</v>
      </c>
    </row>
    <row r="60" spans="2:7" ht="12">
      <c r="B60" s="1" t="s">
        <v>469</v>
      </c>
      <c r="C60" s="20">
        <v>6</v>
      </c>
      <c r="D60" s="22">
        <v>531.9</v>
      </c>
      <c r="E60" s="32">
        <v>9.02237262643354</v>
      </c>
      <c r="F60" s="32">
        <v>531.8628873956172</v>
      </c>
      <c r="G60" s="32">
        <v>9.491167967591487</v>
      </c>
    </row>
    <row r="61" spans="2:7" ht="12">
      <c r="B61" s="1" t="s">
        <v>625</v>
      </c>
      <c r="C61" s="20">
        <v>11</v>
      </c>
      <c r="D61" s="22">
        <v>754.8</v>
      </c>
      <c r="E61" s="32">
        <v>60.349761526232115</v>
      </c>
      <c r="F61" s="32">
        <v>754.5011899669033</v>
      </c>
      <c r="G61" s="32">
        <v>80.01445299595646</v>
      </c>
    </row>
    <row r="62" spans="2:7" ht="12">
      <c r="B62" s="1" t="s">
        <v>472</v>
      </c>
      <c r="C62" s="20">
        <v>3</v>
      </c>
      <c r="D62" s="22">
        <v>358.7</v>
      </c>
      <c r="E62" s="32">
        <v>18.160022302759966</v>
      </c>
      <c r="F62" s="32">
        <v>358.6684961474725</v>
      </c>
      <c r="G62" s="32">
        <v>19.15696548150377</v>
      </c>
    </row>
    <row r="63" spans="2:7" ht="12">
      <c r="B63" s="1" t="s">
        <v>474</v>
      </c>
      <c r="C63" s="20">
        <v>5</v>
      </c>
      <c r="D63" s="22">
        <v>542.7</v>
      </c>
      <c r="E63" s="32">
        <v>46.05122535470794</v>
      </c>
      <c r="F63" s="32">
        <v>542.6571864425626</v>
      </c>
      <c r="G63" s="32">
        <v>56.197541950783396</v>
      </c>
    </row>
    <row r="64" spans="2:7" ht="12">
      <c r="B64" s="1" t="s">
        <v>476</v>
      </c>
      <c r="C64" s="20">
        <v>13</v>
      </c>
      <c r="D64" s="22">
        <v>566.2</v>
      </c>
      <c r="E64" s="32">
        <v>28.235605793006002</v>
      </c>
      <c r="F64" s="32">
        <v>566.1400141622278</v>
      </c>
      <c r="G64" s="32">
        <v>32.53435464591984</v>
      </c>
    </row>
    <row r="65" spans="2:7" ht="12">
      <c r="B65" s="1" t="s">
        <v>478</v>
      </c>
      <c r="C65" s="20">
        <v>2</v>
      </c>
      <c r="D65" s="22">
        <v>503.9</v>
      </c>
      <c r="E65" s="32">
        <v>62.180988291327644</v>
      </c>
      <c r="F65" s="32">
        <v>503.88114925629</v>
      </c>
      <c r="G65" s="32">
        <v>53.54040340627653</v>
      </c>
    </row>
    <row r="66" spans="2:7" ht="12">
      <c r="B66" s="1" t="s">
        <v>480</v>
      </c>
      <c r="C66" s="20">
        <v>14</v>
      </c>
      <c r="D66" s="22">
        <v>580.9</v>
      </c>
      <c r="E66" s="32">
        <v>22.160440695472545</v>
      </c>
      <c r="F66" s="32">
        <v>580.8570545500597</v>
      </c>
      <c r="G66" s="32">
        <v>26.89646252484925</v>
      </c>
    </row>
    <row r="67" spans="2:7" ht="12">
      <c r="B67" s="1" t="s">
        <v>482</v>
      </c>
      <c r="C67" s="20">
        <v>11</v>
      </c>
      <c r="D67" s="22">
        <v>504.5</v>
      </c>
      <c r="E67" s="32">
        <v>94.29534192269574</v>
      </c>
      <c r="F67" s="32">
        <v>504.48226323828527</v>
      </c>
      <c r="G67" s="32">
        <v>101.24835642809113</v>
      </c>
    </row>
    <row r="68" spans="2:7" ht="12">
      <c r="B68" s="1" t="s">
        <v>484</v>
      </c>
      <c r="C68" s="20">
        <v>16</v>
      </c>
      <c r="D68" s="22">
        <v>532.6</v>
      </c>
      <c r="E68" s="32">
        <v>36.08148704468644</v>
      </c>
      <c r="F68" s="32">
        <v>532.5241008838651</v>
      </c>
      <c r="G68" s="32">
        <v>41.53990394666519</v>
      </c>
    </row>
    <row r="69" spans="2:7" ht="12">
      <c r="B69" s="1" t="s">
        <v>486</v>
      </c>
      <c r="C69" s="20">
        <v>3</v>
      </c>
      <c r="D69" s="22">
        <v>476.5</v>
      </c>
      <c r="E69" s="32">
        <v>55.750262329485835</v>
      </c>
      <c r="F69" s="32">
        <v>476.33881160839354</v>
      </c>
      <c r="G69" s="32">
        <v>61.39537507189909</v>
      </c>
    </row>
    <row r="70" spans="2:7" ht="12">
      <c r="B70" s="1" t="s">
        <v>488</v>
      </c>
      <c r="C70" s="20">
        <v>15</v>
      </c>
      <c r="D70" s="22">
        <v>182.5</v>
      </c>
      <c r="E70" s="32">
        <v>34.42191780821918</v>
      </c>
      <c r="F70" s="32">
        <v>182.76155912691488</v>
      </c>
      <c r="G70" s="32">
        <v>37.89637182505314</v>
      </c>
    </row>
    <row r="71" spans="2:7" ht="12">
      <c r="B71" s="1" t="s">
        <v>490</v>
      </c>
      <c r="C71" s="20">
        <v>14</v>
      </c>
      <c r="D71" s="22">
        <v>475</v>
      </c>
      <c r="E71" s="32">
        <v>24.606315789473683</v>
      </c>
      <c r="F71" s="32">
        <v>474.9949783551121</v>
      </c>
      <c r="G71" s="32">
        <v>26.257119692486054</v>
      </c>
    </row>
    <row r="72" spans="2:7" ht="12">
      <c r="B72" s="1" t="s">
        <v>492</v>
      </c>
      <c r="C72" s="20">
        <v>15</v>
      </c>
      <c r="D72" s="22">
        <v>425.7</v>
      </c>
      <c r="E72" s="32">
        <v>492.2809490251351</v>
      </c>
      <c r="F72" s="32">
        <v>425.75371893614954</v>
      </c>
      <c r="G72" s="32">
        <v>610.4538573366584</v>
      </c>
    </row>
    <row r="73" spans="2:7" ht="12">
      <c r="B73" s="1" t="s">
        <v>494</v>
      </c>
      <c r="C73" s="20">
        <v>7</v>
      </c>
      <c r="D73" s="22">
        <v>176.6</v>
      </c>
      <c r="E73" s="32">
        <v>68.52208380520952</v>
      </c>
      <c r="F73" s="32">
        <v>176.6164823929686</v>
      </c>
      <c r="G73" s="32">
        <v>71.6354432416422</v>
      </c>
    </row>
    <row r="74" spans="2:7" ht="12">
      <c r="B74" s="1" t="s">
        <v>496</v>
      </c>
      <c r="C74" s="20">
        <v>5</v>
      </c>
      <c r="D74" s="22">
        <v>330.1</v>
      </c>
      <c r="E74" s="32">
        <v>13.24447137231142</v>
      </c>
      <c r="F74" s="32">
        <v>330.60992406142424</v>
      </c>
      <c r="G74" s="32">
        <v>15.398811800501608</v>
      </c>
    </row>
    <row r="75" spans="2:7" ht="12">
      <c r="B75" s="1" t="s">
        <v>498</v>
      </c>
      <c r="C75" s="20">
        <v>9</v>
      </c>
      <c r="D75" s="22">
        <v>381.2</v>
      </c>
      <c r="E75" s="32">
        <v>72.90398740818468</v>
      </c>
      <c r="F75" s="32">
        <v>381.0025996259442</v>
      </c>
      <c r="G75" s="32">
        <v>89.92589560710951</v>
      </c>
    </row>
    <row r="76" spans="2:7" ht="12">
      <c r="B76" s="1" t="s">
        <v>500</v>
      </c>
      <c r="C76" s="20">
        <v>14</v>
      </c>
      <c r="D76" s="22">
        <v>298.5</v>
      </c>
      <c r="E76" s="32">
        <v>26.214405360134002</v>
      </c>
      <c r="F76" s="32">
        <v>298.44730477515725</v>
      </c>
      <c r="G76" s="32">
        <v>30.213038803594433</v>
      </c>
    </row>
    <row r="77" spans="2:7" ht="12">
      <c r="B77" s="1" t="s">
        <v>502</v>
      </c>
      <c r="C77" s="20">
        <v>2</v>
      </c>
      <c r="D77" s="22">
        <v>332.7</v>
      </c>
      <c r="E77" s="32">
        <v>52.96062518785693</v>
      </c>
      <c r="F77" s="32">
        <v>331.7141859344522</v>
      </c>
      <c r="G77" s="32">
        <v>49.425079466573386</v>
      </c>
    </row>
    <row r="78" spans="2:7" ht="12">
      <c r="B78" s="1" t="s">
        <v>504</v>
      </c>
      <c r="C78" s="20">
        <v>19</v>
      </c>
      <c r="D78" s="22">
        <v>503.8</v>
      </c>
      <c r="E78" s="32">
        <v>44.301310043668124</v>
      </c>
      <c r="F78" s="32">
        <v>503.67438381953895</v>
      </c>
      <c r="G78" s="32">
        <v>48.708055815659485</v>
      </c>
    </row>
    <row r="79" spans="2:7" ht="12">
      <c r="B79" s="1" t="s">
        <v>506</v>
      </c>
      <c r="C79" s="20">
        <v>18</v>
      </c>
      <c r="D79" s="22">
        <v>257.8</v>
      </c>
      <c r="E79" s="32">
        <v>33.704422032583395</v>
      </c>
      <c r="F79" s="32">
        <v>257.76550161622373</v>
      </c>
      <c r="G79" s="32">
        <v>38.752276535718124</v>
      </c>
    </row>
    <row r="80" spans="2:7" ht="12">
      <c r="B80" s="1" t="s">
        <v>646</v>
      </c>
      <c r="C80" s="20">
        <v>8</v>
      </c>
      <c r="D80" s="22">
        <v>395.6</v>
      </c>
      <c r="E80" s="32">
        <v>2068.6501516683516</v>
      </c>
      <c r="F80" s="32">
        <v>395.0447175817031</v>
      </c>
      <c r="G80" s="32">
        <v>2454.782855815397</v>
      </c>
    </row>
    <row r="81" spans="2:7" ht="12">
      <c r="B81" s="1" t="s">
        <v>509</v>
      </c>
      <c r="C81" s="20">
        <v>9</v>
      </c>
      <c r="D81" s="22">
        <v>650.3</v>
      </c>
      <c r="E81" s="32">
        <v>75.13455328310012</v>
      </c>
      <c r="F81" s="32">
        <v>649.7001715838065</v>
      </c>
      <c r="G81" s="32">
        <v>84.86837838688714</v>
      </c>
    </row>
    <row r="82" spans="2:7" ht="12">
      <c r="B82" s="1" t="s">
        <v>511</v>
      </c>
      <c r="C82" s="20">
        <v>4</v>
      </c>
      <c r="D82" s="22">
        <v>381.5</v>
      </c>
      <c r="E82" s="32">
        <v>31.363040629095675</v>
      </c>
      <c r="F82" s="32">
        <v>381.21517976145066</v>
      </c>
      <c r="G82" s="32">
        <v>36.3941436138031</v>
      </c>
    </row>
    <row r="83" spans="2:7" ht="12">
      <c r="B83" s="1" t="s">
        <v>513</v>
      </c>
      <c r="C83" s="20">
        <v>10</v>
      </c>
      <c r="D83" s="22">
        <v>287.4</v>
      </c>
      <c r="E83" s="32">
        <v>43.2463465553236</v>
      </c>
      <c r="F83" s="32">
        <v>287.3701063479831</v>
      </c>
      <c r="G83" s="32">
        <v>69.76021359620692</v>
      </c>
    </row>
    <row r="84" spans="2:7" ht="12">
      <c r="B84" s="1" t="s">
        <v>650</v>
      </c>
      <c r="C84" s="20">
        <v>12</v>
      </c>
      <c r="D84" s="22">
        <v>692.1</v>
      </c>
      <c r="E84" s="32">
        <v>57.143476376246205</v>
      </c>
      <c r="F84" s="32">
        <v>692.0837270288511</v>
      </c>
      <c r="G84" s="32">
        <v>68.32410321653</v>
      </c>
    </row>
    <row r="85" spans="2:7" ht="12">
      <c r="B85" s="1" t="s">
        <v>516</v>
      </c>
      <c r="C85" s="20">
        <v>7</v>
      </c>
      <c r="D85" s="22">
        <v>414.6</v>
      </c>
      <c r="E85" s="32">
        <v>110.2821997105644</v>
      </c>
      <c r="F85" s="32">
        <v>414.6261364917521</v>
      </c>
      <c r="G85" s="32">
        <v>142.80093508089257</v>
      </c>
    </row>
    <row r="86" spans="2:7" ht="12">
      <c r="B86" s="1" t="s">
        <v>518</v>
      </c>
      <c r="C86" s="20">
        <v>4</v>
      </c>
      <c r="D86" s="22">
        <v>357.9</v>
      </c>
      <c r="E86" s="32">
        <v>45.72785694328025</v>
      </c>
      <c r="F86" s="32">
        <v>357.3286335689586</v>
      </c>
      <c r="G86" s="32">
        <v>46.6153519062599</v>
      </c>
    </row>
    <row r="87" spans="2:7" ht="12">
      <c r="B87" s="1" t="s">
        <v>520</v>
      </c>
      <c r="C87" s="20">
        <v>18</v>
      </c>
      <c r="D87" s="22">
        <v>216.6</v>
      </c>
      <c r="E87" s="32">
        <v>139.10895660203138</v>
      </c>
      <c r="F87" s="32">
        <v>216.61171017008573</v>
      </c>
      <c r="G87" s="32">
        <v>160.56380318815815</v>
      </c>
    </row>
    <row r="88" spans="2:7" ht="12">
      <c r="B88" s="1" t="s">
        <v>522</v>
      </c>
      <c r="C88" s="20">
        <v>15</v>
      </c>
      <c r="D88" s="22">
        <v>284.5</v>
      </c>
      <c r="E88" s="32">
        <v>49.78207381370826</v>
      </c>
      <c r="F88" s="32">
        <v>284.428267235215</v>
      </c>
      <c r="G88" s="32">
        <v>59.28735622488156</v>
      </c>
    </row>
    <row r="89" spans="2:7" ht="12">
      <c r="B89" s="1" t="s">
        <v>524</v>
      </c>
      <c r="C89" s="20">
        <v>3</v>
      </c>
      <c r="D89" s="22">
        <v>442.7</v>
      </c>
      <c r="E89" s="32">
        <v>36.76982154958211</v>
      </c>
      <c r="F89" s="32">
        <v>442.63852766885407</v>
      </c>
      <c r="G89" s="32">
        <v>40.47772365040043</v>
      </c>
    </row>
    <row r="90" spans="2:7" ht="12">
      <c r="B90" s="1" t="s">
        <v>526</v>
      </c>
      <c r="C90" s="20">
        <v>10</v>
      </c>
      <c r="D90" s="22">
        <v>156.6</v>
      </c>
      <c r="E90" s="32">
        <v>65.75351213282248</v>
      </c>
      <c r="F90" s="32">
        <v>156.5795212178589</v>
      </c>
      <c r="G90" s="32">
        <v>97.35628185240179</v>
      </c>
    </row>
    <row r="91" spans="2:7" ht="12">
      <c r="B91" s="1" t="s">
        <v>528</v>
      </c>
      <c r="C91" s="20">
        <v>19</v>
      </c>
      <c r="D91" s="22">
        <v>295.5</v>
      </c>
      <c r="E91" s="32">
        <v>29.204737732656515</v>
      </c>
      <c r="F91" s="32">
        <v>295.4404850524404</v>
      </c>
      <c r="G91" s="32">
        <v>39.12801591138774</v>
      </c>
    </row>
    <row r="92" spans="2:7" ht="12">
      <c r="B92" s="1" t="s">
        <v>530</v>
      </c>
      <c r="C92" s="20">
        <v>13</v>
      </c>
      <c r="D92" s="22">
        <v>813.8</v>
      </c>
      <c r="E92" s="32">
        <v>35.67584173015483</v>
      </c>
      <c r="F92" s="32">
        <v>819.2958527220976</v>
      </c>
      <c r="G92" s="32">
        <v>45.59403038095286</v>
      </c>
    </row>
    <row r="93" spans="2:7" ht="12">
      <c r="B93" s="1" t="s">
        <v>532</v>
      </c>
      <c r="C93" s="20">
        <v>15</v>
      </c>
      <c r="D93" s="22">
        <v>472.8</v>
      </c>
      <c r="E93" s="32">
        <v>133.89593908629442</v>
      </c>
      <c r="F93" s="32">
        <v>472.6789471611452</v>
      </c>
      <c r="G93" s="32">
        <v>182.61866858769127</v>
      </c>
    </row>
    <row r="94" spans="2:7" ht="12">
      <c r="B94" s="1" t="s">
        <v>534</v>
      </c>
      <c r="C94" s="20">
        <v>15</v>
      </c>
      <c r="D94" s="22">
        <v>238.1</v>
      </c>
      <c r="E94" s="32">
        <v>914.947501049979</v>
      </c>
      <c r="F94" s="32">
        <v>238.0601172669526</v>
      </c>
      <c r="G94" s="32">
        <v>1101.822527063051</v>
      </c>
    </row>
    <row r="95" spans="2:7" ht="12">
      <c r="B95" s="1" t="s">
        <v>536</v>
      </c>
      <c r="C95" s="20">
        <v>12</v>
      </c>
      <c r="D95" s="22">
        <v>382.4</v>
      </c>
      <c r="E95" s="32">
        <v>148.90690376569037</v>
      </c>
      <c r="F95" s="32">
        <v>382.35156958256175</v>
      </c>
      <c r="G95" s="32">
        <v>151.50977427200306</v>
      </c>
    </row>
    <row r="96" spans="2:7" ht="12">
      <c r="B96" s="1" t="s">
        <v>538</v>
      </c>
      <c r="C96" s="20">
        <v>6</v>
      </c>
      <c r="D96" s="22">
        <v>415.9</v>
      </c>
      <c r="E96" s="32">
        <v>6.3356576100024045</v>
      </c>
      <c r="F96" s="32">
        <v>415.8566066715367</v>
      </c>
      <c r="G96" s="32">
        <v>6.098255887522915</v>
      </c>
    </row>
    <row r="97" spans="2:7" ht="12">
      <c r="B97" s="1" t="s">
        <v>540</v>
      </c>
      <c r="C97" s="20">
        <v>20</v>
      </c>
      <c r="D97" s="22">
        <v>315.9</v>
      </c>
      <c r="E97" s="32">
        <v>79.30674264007598</v>
      </c>
      <c r="F97" s="32">
        <v>315.86656038560795</v>
      </c>
      <c r="G97" s="32">
        <v>94.11569228381833</v>
      </c>
    </row>
    <row r="98" spans="2:7" ht="12">
      <c r="B98" s="1" t="s">
        <v>542</v>
      </c>
      <c r="C98" s="20">
        <v>21</v>
      </c>
      <c r="D98" s="22">
        <v>142.9</v>
      </c>
      <c r="E98" s="32">
        <v>244.71658502449264</v>
      </c>
      <c r="F98" s="32">
        <v>142.92193786226036</v>
      </c>
      <c r="G98" s="32">
        <v>336.5613475403464</v>
      </c>
    </row>
    <row r="99" spans="2:7" ht="12">
      <c r="B99" s="1" t="s">
        <v>544</v>
      </c>
      <c r="C99" s="20">
        <v>18</v>
      </c>
      <c r="D99" s="22">
        <v>316.3</v>
      </c>
      <c r="E99" s="32">
        <v>19.883022447043945</v>
      </c>
      <c r="F99" s="32">
        <v>316.2641506447134</v>
      </c>
      <c r="G99" s="32">
        <v>20.963488863611502</v>
      </c>
    </row>
    <row r="100" spans="2:7" ht="12">
      <c r="B100" s="1" t="s">
        <v>546</v>
      </c>
      <c r="C100" s="20">
        <v>16</v>
      </c>
      <c r="D100" s="22">
        <v>180</v>
      </c>
      <c r="E100" s="32">
        <v>75.15</v>
      </c>
      <c r="F100" s="32">
        <v>179.99837412374112</v>
      </c>
      <c r="G100" s="32">
        <v>93.35084320510953</v>
      </c>
    </row>
    <row r="101" spans="2:7" ht="12">
      <c r="B101" s="1" t="s">
        <v>548</v>
      </c>
      <c r="C101" s="20">
        <v>18</v>
      </c>
      <c r="D101" s="22">
        <v>275.4</v>
      </c>
      <c r="E101" s="32">
        <v>39.62599854756718</v>
      </c>
      <c r="F101" s="32">
        <v>275.4327579896123</v>
      </c>
      <c r="G101" s="32">
        <v>47.7285276303111</v>
      </c>
    </row>
    <row r="102" spans="2:7" ht="12">
      <c r="B102" s="1" t="s">
        <v>550</v>
      </c>
      <c r="C102" s="20">
        <v>17</v>
      </c>
      <c r="D102" s="22">
        <v>133.2</v>
      </c>
      <c r="E102" s="32">
        <v>81.80180180180182</v>
      </c>
      <c r="F102" s="32">
        <v>133.14325703439553</v>
      </c>
      <c r="G102" s="32">
        <v>86.8763485109264</v>
      </c>
    </row>
    <row r="103" spans="2:7" ht="12">
      <c r="B103" s="1" t="s">
        <v>552</v>
      </c>
      <c r="C103" s="20">
        <v>1</v>
      </c>
      <c r="D103" s="22">
        <v>437.2</v>
      </c>
      <c r="E103" s="32">
        <v>56.02927721866423</v>
      </c>
      <c r="F103" s="32">
        <v>437.1347689641805</v>
      </c>
      <c r="G103" s="32">
        <v>53.96276314486647</v>
      </c>
    </row>
    <row r="104" spans="2:7" ht="12">
      <c r="B104" s="1" t="s">
        <v>554</v>
      </c>
      <c r="C104" s="20">
        <v>8</v>
      </c>
      <c r="D104" s="22">
        <v>519.9</v>
      </c>
      <c r="E104" s="32">
        <v>165.66455087516832</v>
      </c>
      <c r="F104" s="32">
        <v>519.8512946778131</v>
      </c>
      <c r="G104" s="32">
        <v>326.2452200010619</v>
      </c>
    </row>
    <row r="105" spans="2:7" ht="12">
      <c r="B105" s="1" t="s">
        <v>556</v>
      </c>
      <c r="C105" s="20">
        <v>10</v>
      </c>
      <c r="D105" s="22">
        <v>497.5</v>
      </c>
      <c r="E105" s="32">
        <v>40.85427135678392</v>
      </c>
      <c r="F105" s="32">
        <v>497.1385025722127</v>
      </c>
      <c r="G105" s="32">
        <v>51.54901474620245</v>
      </c>
    </row>
    <row r="106" spans="2:7" ht="12">
      <c r="B106" s="1" t="s">
        <v>558</v>
      </c>
      <c r="C106" s="20">
        <v>14</v>
      </c>
      <c r="D106" s="22">
        <v>431.8</v>
      </c>
      <c r="E106" s="32">
        <v>26.44511347846225</v>
      </c>
      <c r="F106" s="32">
        <v>431.70279321757477</v>
      </c>
      <c r="G106" s="32">
        <v>30.45150554162507</v>
      </c>
    </row>
    <row r="107" spans="2:7" ht="12">
      <c r="B107" s="1" t="s">
        <v>560</v>
      </c>
      <c r="C107" s="20">
        <v>9</v>
      </c>
      <c r="D107" s="22">
        <v>321.5</v>
      </c>
      <c r="E107" s="32">
        <v>37.16640746500778</v>
      </c>
      <c r="F107" s="32">
        <v>321.42137338088054</v>
      </c>
      <c r="G107" s="32">
        <v>38.95198339895072</v>
      </c>
    </row>
    <row r="108" spans="2:7" ht="12">
      <c r="B108" s="1" t="s">
        <v>562</v>
      </c>
      <c r="C108" s="20">
        <v>18</v>
      </c>
      <c r="D108" s="22">
        <v>85.7</v>
      </c>
      <c r="E108" s="32">
        <v>97.40956826137689</v>
      </c>
      <c r="F108" s="32">
        <v>85.68436803568201</v>
      </c>
      <c r="G108" s="32">
        <v>107.4525051776758</v>
      </c>
    </row>
    <row r="109" spans="2:7" ht="12">
      <c r="B109" s="1" t="s">
        <v>564</v>
      </c>
      <c r="C109" s="20">
        <v>13</v>
      </c>
      <c r="D109" s="22">
        <v>624</v>
      </c>
      <c r="E109" s="32">
        <v>46.86057692307692</v>
      </c>
      <c r="F109" s="32">
        <v>623.9334966030731</v>
      </c>
      <c r="G109" s="32">
        <v>51.89655656618664</v>
      </c>
    </row>
    <row r="110" spans="2:7" ht="12">
      <c r="B110" s="1" t="s">
        <v>566</v>
      </c>
      <c r="C110" s="20">
        <v>18</v>
      </c>
      <c r="D110" s="22">
        <v>130.3</v>
      </c>
      <c r="E110" s="32">
        <v>66.40828856485034</v>
      </c>
      <c r="F110" s="32">
        <v>130.29826856340648</v>
      </c>
      <c r="G110" s="32">
        <v>76.22511112008242</v>
      </c>
    </row>
    <row r="111" spans="2:7" ht="12">
      <c r="B111" s="1" t="s">
        <v>568</v>
      </c>
      <c r="C111" s="20">
        <v>4</v>
      </c>
      <c r="D111" s="22">
        <v>388.2</v>
      </c>
      <c r="E111" s="32">
        <v>190.39927872230808</v>
      </c>
      <c r="F111" s="32">
        <v>388.21866085866037</v>
      </c>
      <c r="G111" s="32">
        <v>215.41725947699098</v>
      </c>
    </row>
    <row r="112" spans="2:7" ht="12">
      <c r="B112" s="1" t="s">
        <v>570</v>
      </c>
      <c r="C112" s="20">
        <v>10</v>
      </c>
      <c r="D112" s="22">
        <v>472.4</v>
      </c>
      <c r="E112" s="32">
        <v>27.049110922946657</v>
      </c>
      <c r="F112" s="32">
        <v>472.35469314915747</v>
      </c>
      <c r="G112" s="32">
        <v>30.58083302548799</v>
      </c>
    </row>
    <row r="113" spans="2:7" ht="12">
      <c r="B113" s="1" t="s">
        <v>572</v>
      </c>
      <c r="C113" s="20">
        <v>15</v>
      </c>
      <c r="D113" s="22">
        <v>209.8</v>
      </c>
      <c r="E113" s="32">
        <v>49.785510009532885</v>
      </c>
      <c r="F113" s="32">
        <v>209.5461975113398</v>
      </c>
      <c r="G113" s="32">
        <v>64.24359000487942</v>
      </c>
    </row>
    <row r="114" spans="2:7" ht="12">
      <c r="B114" s="1" t="s">
        <v>574</v>
      </c>
      <c r="C114" s="20">
        <v>22</v>
      </c>
      <c r="D114" s="22">
        <v>207.4</v>
      </c>
      <c r="E114" s="32">
        <v>62.974927675988425</v>
      </c>
      <c r="F114" s="32">
        <v>207.37433995833186</v>
      </c>
      <c r="G114" s="32">
        <v>63.13703037044411</v>
      </c>
    </row>
    <row r="115" spans="2:7" ht="12">
      <c r="B115" s="1" t="s">
        <v>576</v>
      </c>
      <c r="C115" s="20">
        <v>17</v>
      </c>
      <c r="D115" s="22">
        <v>192.3</v>
      </c>
      <c r="E115" s="32">
        <v>54.72698907956318</v>
      </c>
      <c r="F115" s="32">
        <v>192.3020226348539</v>
      </c>
      <c r="G115" s="32">
        <v>63.74867945761331</v>
      </c>
    </row>
    <row r="116" spans="2:7" ht="12">
      <c r="B116" s="1" t="s">
        <v>578</v>
      </c>
      <c r="C116" s="20">
        <v>14</v>
      </c>
      <c r="D116" s="22">
        <v>314.7</v>
      </c>
      <c r="E116" s="32">
        <v>47.642198919605974</v>
      </c>
      <c r="F116" s="32">
        <v>314.6523350687339</v>
      </c>
      <c r="G116" s="32">
        <v>49.97579311326251</v>
      </c>
    </row>
    <row r="117" spans="2:7" ht="12">
      <c r="B117" s="1" t="s">
        <v>580</v>
      </c>
      <c r="C117" s="20">
        <v>9</v>
      </c>
      <c r="D117" s="22">
        <v>341.7</v>
      </c>
      <c r="E117" s="32">
        <v>62.689493707930936</v>
      </c>
      <c r="F117" s="32">
        <v>341.7037665811579</v>
      </c>
      <c r="G117" s="32">
        <v>75.74104394267195</v>
      </c>
    </row>
    <row r="118" spans="2:7" ht="12">
      <c r="B118" s="1" t="s">
        <v>582</v>
      </c>
      <c r="C118" s="20">
        <v>7</v>
      </c>
      <c r="D118" s="22">
        <v>311.1</v>
      </c>
      <c r="E118" s="32">
        <v>69.72034715525554</v>
      </c>
      <c r="F118" s="32">
        <v>311.1250604249904</v>
      </c>
      <c r="G118" s="32">
        <v>74.49415989936875</v>
      </c>
    </row>
    <row r="119" spans="2:7" ht="12">
      <c r="B119" s="1" t="s">
        <v>584</v>
      </c>
      <c r="C119" s="20">
        <v>12</v>
      </c>
      <c r="D119" s="22">
        <v>483.2</v>
      </c>
      <c r="E119" s="32">
        <v>36.161009933774835</v>
      </c>
      <c r="F119" s="32">
        <v>483.1430832884168</v>
      </c>
      <c r="G119" s="32">
        <v>40.168224841200534</v>
      </c>
    </row>
    <row r="120" spans="2:7" ht="12">
      <c r="B120" s="1" t="s">
        <v>586</v>
      </c>
      <c r="C120" s="20">
        <v>12</v>
      </c>
      <c r="D120" s="22">
        <v>970.9</v>
      </c>
      <c r="E120" s="32">
        <v>57.34061180348131</v>
      </c>
      <c r="F120" s="32">
        <v>970.7599710886691</v>
      </c>
      <c r="G120" s="32">
        <v>63.60480637737402</v>
      </c>
    </row>
    <row r="121" spans="2:7" ht="12">
      <c r="B121" s="1" t="s">
        <v>379</v>
      </c>
      <c r="C121" s="20">
        <v>15</v>
      </c>
      <c r="D121" s="22">
        <v>261.3</v>
      </c>
      <c r="E121" s="32">
        <v>58.660543436662834</v>
      </c>
      <c r="F121" s="32">
        <v>261.2779877744607</v>
      </c>
      <c r="G121" s="32">
        <v>85.64441341042546</v>
      </c>
    </row>
    <row r="122" spans="2:7" ht="12">
      <c r="B122" s="1" t="s">
        <v>381</v>
      </c>
      <c r="C122" s="20">
        <v>14</v>
      </c>
      <c r="D122" s="22">
        <v>352.8</v>
      </c>
      <c r="E122" s="32">
        <v>49.09297052154195</v>
      </c>
      <c r="F122" s="32">
        <v>352.7631861614803</v>
      </c>
      <c r="G122" s="32">
        <v>55.90152480075686</v>
      </c>
    </row>
    <row r="123" spans="2:7" ht="12">
      <c r="B123" s="1" t="s">
        <v>383</v>
      </c>
      <c r="C123" s="20">
        <v>19</v>
      </c>
      <c r="D123" s="22">
        <v>265.6</v>
      </c>
      <c r="E123" s="32">
        <v>103.14006024096385</v>
      </c>
      <c r="F123" s="32">
        <v>265.61653335845574</v>
      </c>
      <c r="G123" s="32">
        <v>124.4162009877687</v>
      </c>
    </row>
    <row r="124" spans="2:7" ht="12">
      <c r="B124" s="1" t="s">
        <v>385</v>
      </c>
      <c r="C124" s="20">
        <v>8</v>
      </c>
      <c r="D124" s="22">
        <v>338.4</v>
      </c>
      <c r="E124" s="32">
        <v>637.3433806146572</v>
      </c>
      <c r="F124" s="32">
        <v>337.783519846424</v>
      </c>
      <c r="G124" s="32">
        <v>831.340143911325</v>
      </c>
    </row>
    <row r="125" spans="2:7" ht="12">
      <c r="B125" s="1" t="s">
        <v>387</v>
      </c>
      <c r="C125" s="20">
        <v>4</v>
      </c>
      <c r="D125" s="22">
        <v>320.6</v>
      </c>
      <c r="E125" s="32">
        <v>107.59825327510916</v>
      </c>
      <c r="F125" s="32">
        <v>320.5660752096149</v>
      </c>
      <c r="G125" s="32">
        <v>109.57803309982447</v>
      </c>
    </row>
    <row r="126" spans="2:7" ht="12">
      <c r="B126" s="1" t="s">
        <v>389</v>
      </c>
      <c r="C126" s="20">
        <v>9</v>
      </c>
      <c r="D126" s="22">
        <v>266.6</v>
      </c>
      <c r="E126" s="32">
        <v>24.838709677419352</v>
      </c>
      <c r="F126" s="32">
        <v>266.57260072247436</v>
      </c>
      <c r="G126" s="32">
        <v>26.195490388263572</v>
      </c>
    </row>
    <row r="127" spans="2:7" ht="12">
      <c r="B127" s="1" t="s">
        <v>686</v>
      </c>
      <c r="C127" s="20">
        <v>17</v>
      </c>
      <c r="D127" s="22">
        <v>191.5</v>
      </c>
      <c r="E127" s="32">
        <v>37.97911227154047</v>
      </c>
      <c r="F127" s="32">
        <v>191.45786968897153</v>
      </c>
      <c r="G127" s="32">
        <v>46.0101223016346</v>
      </c>
    </row>
    <row r="128" spans="2:7" ht="12">
      <c r="B128" s="1" t="s">
        <v>688</v>
      </c>
      <c r="C128" s="20">
        <v>5</v>
      </c>
      <c r="D128" s="22">
        <v>250.7</v>
      </c>
      <c r="E128" s="32">
        <v>316.29038691663345</v>
      </c>
      <c r="F128" s="32">
        <v>250.86559126914875</v>
      </c>
      <c r="G128" s="32">
        <v>341.928120018542</v>
      </c>
    </row>
    <row r="129" spans="2:7" ht="12">
      <c r="B129" s="1" t="s">
        <v>393</v>
      </c>
      <c r="C129" s="20">
        <v>6</v>
      </c>
      <c r="D129" s="22">
        <v>599.7</v>
      </c>
      <c r="E129" s="32">
        <v>30.59863264965816</v>
      </c>
      <c r="F129" s="32">
        <v>599.6267561857429</v>
      </c>
      <c r="G129" s="32">
        <v>34.701586921105346</v>
      </c>
    </row>
    <row r="130" spans="2:7" ht="12">
      <c r="B130" s="1" t="s">
        <v>395</v>
      </c>
      <c r="C130" s="20">
        <v>6</v>
      </c>
      <c r="D130" s="22">
        <v>851.2</v>
      </c>
      <c r="E130" s="32">
        <v>67.53054511278195</v>
      </c>
      <c r="F130" s="32">
        <v>851.1502358312085</v>
      </c>
      <c r="G130" s="32">
        <v>79.56879661069675</v>
      </c>
    </row>
    <row r="131" spans="2:7" ht="12">
      <c r="B131" s="1" t="s">
        <v>397</v>
      </c>
      <c r="C131" s="20">
        <v>2</v>
      </c>
      <c r="D131" s="22">
        <v>474.7</v>
      </c>
      <c r="E131" s="32">
        <v>60.389719823046136</v>
      </c>
      <c r="F131" s="32">
        <v>474.6583316216137</v>
      </c>
      <c r="G131" s="32">
        <v>63.852244827255696</v>
      </c>
    </row>
    <row r="132" spans="2:7" ht="12">
      <c r="B132" s="1" t="s">
        <v>399</v>
      </c>
      <c r="C132" s="20">
        <v>1</v>
      </c>
      <c r="D132" s="22">
        <v>536.6</v>
      </c>
      <c r="E132" s="32">
        <v>43.24263883712262</v>
      </c>
      <c r="F132" s="32">
        <v>536.5801907190304</v>
      </c>
      <c r="G132" s="32">
        <v>43.615102467050484</v>
      </c>
    </row>
    <row r="133" spans="2:7" ht="12">
      <c r="B133" s="1" t="s">
        <v>401</v>
      </c>
      <c r="C133" s="20">
        <v>7</v>
      </c>
      <c r="D133" s="22">
        <v>512.2</v>
      </c>
      <c r="E133" s="32">
        <v>61.76493557204216</v>
      </c>
      <c r="F133" s="32">
        <v>512.2048287482413</v>
      </c>
      <c r="G133" s="32">
        <v>68.47846414435122</v>
      </c>
    </row>
    <row r="134" spans="2:7" ht="12">
      <c r="B134" s="1" t="s">
        <v>403</v>
      </c>
      <c r="C134" s="20">
        <v>3</v>
      </c>
      <c r="D134" s="22">
        <v>452.1</v>
      </c>
      <c r="E134" s="32">
        <v>71.59920371599203</v>
      </c>
      <c r="F134" s="32">
        <v>452.08727839665664</v>
      </c>
      <c r="G134" s="32">
        <v>73.17392366651617</v>
      </c>
    </row>
    <row r="135" spans="2:7" ht="12">
      <c r="B135" s="1" t="s">
        <v>405</v>
      </c>
      <c r="C135" s="20">
        <v>20</v>
      </c>
      <c r="D135" s="22">
        <v>600.3</v>
      </c>
      <c r="E135" s="32">
        <v>29.23538230884558</v>
      </c>
      <c r="F135" s="32">
        <v>599.555380951572</v>
      </c>
      <c r="G135" s="32">
        <v>29.158273873305586</v>
      </c>
    </row>
    <row r="136" spans="2:7" ht="12">
      <c r="B136" s="1" t="s">
        <v>407</v>
      </c>
      <c r="C136" s="20">
        <v>16</v>
      </c>
      <c r="D136" s="22">
        <v>400.9</v>
      </c>
      <c r="E136" s="32">
        <v>143.18533300074833</v>
      </c>
      <c r="F136" s="32">
        <v>400.86167271817476</v>
      </c>
      <c r="G136" s="32">
        <v>225.50172828209514</v>
      </c>
    </row>
    <row r="137" spans="2:7" ht="12">
      <c r="B137" s="1" t="s">
        <v>409</v>
      </c>
      <c r="C137" s="20">
        <v>16</v>
      </c>
      <c r="D137" s="22">
        <v>270</v>
      </c>
      <c r="E137" s="32">
        <v>226.8</v>
      </c>
      <c r="F137" s="32">
        <v>270.3509143671708</v>
      </c>
      <c r="G137" s="32">
        <v>341.948168425451</v>
      </c>
    </row>
    <row r="138" spans="2:7" ht="12">
      <c r="B138" s="1" t="s">
        <v>411</v>
      </c>
      <c r="C138" s="20">
        <v>19</v>
      </c>
      <c r="D138" s="22">
        <v>279.1</v>
      </c>
      <c r="E138" s="32">
        <v>22.017198136868505</v>
      </c>
      <c r="F138" s="32">
        <v>279.089017786955</v>
      </c>
      <c r="G138" s="32">
        <v>24.46889545905735</v>
      </c>
    </row>
    <row r="139" spans="2:7" ht="12">
      <c r="B139" s="1" t="s">
        <v>413</v>
      </c>
      <c r="C139" s="20">
        <v>19</v>
      </c>
      <c r="D139" s="22">
        <v>490.8</v>
      </c>
      <c r="E139" s="32">
        <v>20.880195599022006</v>
      </c>
      <c r="F139" s="32">
        <v>490.72947403617314</v>
      </c>
      <c r="G139" s="32">
        <v>25.480434050876458</v>
      </c>
    </row>
    <row r="140" spans="2:7" ht="12">
      <c r="B140" s="1" t="s">
        <v>415</v>
      </c>
      <c r="C140" s="20">
        <v>2</v>
      </c>
      <c r="D140" s="22">
        <v>519.8</v>
      </c>
      <c r="E140" s="32">
        <v>88.41862254713352</v>
      </c>
      <c r="F140" s="32">
        <v>519.7427760283059</v>
      </c>
      <c r="G140" s="32">
        <v>85.80783044413326</v>
      </c>
    </row>
    <row r="141" spans="2:7" ht="12">
      <c r="B141" s="1" t="s">
        <v>417</v>
      </c>
      <c r="C141" s="20">
        <v>7</v>
      </c>
      <c r="D141" s="22">
        <v>213.7</v>
      </c>
      <c r="E141" s="32">
        <v>122.33036967711746</v>
      </c>
      <c r="F141" s="32">
        <v>213.69801327264838</v>
      </c>
      <c r="G141" s="32">
        <v>147.79734971004757</v>
      </c>
    </row>
    <row r="142" spans="2:7" ht="12">
      <c r="B142" s="1" t="s">
        <v>419</v>
      </c>
      <c r="C142" s="20">
        <v>3</v>
      </c>
      <c r="D142" s="22">
        <v>564.2</v>
      </c>
      <c r="E142" s="32">
        <v>81.33108826657214</v>
      </c>
      <c r="F142" s="32">
        <v>562.8604897011106</v>
      </c>
      <c r="G142" s="32">
        <v>90.79159211750081</v>
      </c>
    </row>
    <row r="143" spans="2:7" ht="12">
      <c r="B143" s="1" t="s">
        <v>421</v>
      </c>
      <c r="C143" s="20">
        <v>17</v>
      </c>
      <c r="D143" s="22">
        <v>229.2</v>
      </c>
      <c r="E143" s="32">
        <v>67.53926701570681</v>
      </c>
      <c r="F143" s="32">
        <v>229.1806645436195</v>
      </c>
      <c r="G143" s="32">
        <v>72.94681701570028</v>
      </c>
    </row>
    <row r="144" spans="2:7" ht="12">
      <c r="B144" s="1" t="s">
        <v>423</v>
      </c>
      <c r="C144" s="20">
        <v>1</v>
      </c>
      <c r="D144" s="22">
        <v>403.4</v>
      </c>
      <c r="E144" s="32">
        <v>98.09866137828459</v>
      </c>
      <c r="F144" s="32">
        <v>404.0423384201008</v>
      </c>
      <c r="G144" s="32">
        <v>99.30394957342894</v>
      </c>
    </row>
    <row r="145" spans="2:7" ht="12">
      <c r="B145" s="1" t="s">
        <v>425</v>
      </c>
      <c r="C145" s="20">
        <v>3</v>
      </c>
      <c r="D145" s="22">
        <v>463.3</v>
      </c>
      <c r="E145" s="32">
        <v>54.97733649902871</v>
      </c>
      <c r="F145" s="32">
        <v>463.2424756408138</v>
      </c>
      <c r="G145" s="32">
        <v>59.57787001682365</v>
      </c>
    </row>
    <row r="146" spans="2:7" ht="12">
      <c r="B146" s="1" t="s">
        <v>427</v>
      </c>
      <c r="C146" s="20">
        <v>21</v>
      </c>
      <c r="D146" s="22">
        <v>105.6</v>
      </c>
      <c r="E146" s="32">
        <v>401.83712121212125</v>
      </c>
      <c r="F146" s="32">
        <v>105.64960300974367</v>
      </c>
      <c r="G146" s="32">
        <v>532.8652299318904</v>
      </c>
    </row>
    <row r="147" spans="2:7" ht="12">
      <c r="B147" s="1" t="s">
        <v>429</v>
      </c>
      <c r="C147" s="18" t="s">
        <v>624</v>
      </c>
      <c r="D147" s="26" t="s">
        <v>624</v>
      </c>
      <c r="E147" s="26" t="s">
        <v>624</v>
      </c>
      <c r="F147" s="26" t="s">
        <v>624</v>
      </c>
      <c r="G147" s="26" t="s">
        <v>624</v>
      </c>
    </row>
    <row r="148" spans="2:7" ht="12">
      <c r="B148" s="1" t="s">
        <v>430</v>
      </c>
      <c r="C148" s="18" t="s">
        <v>624</v>
      </c>
      <c r="D148" s="26" t="s">
        <v>624</v>
      </c>
      <c r="E148" s="26" t="s">
        <v>624</v>
      </c>
      <c r="F148" s="26" t="s">
        <v>624</v>
      </c>
      <c r="G148" s="26" t="s">
        <v>624</v>
      </c>
    </row>
    <row r="149" spans="2:7" ht="12">
      <c r="B149" s="1" t="s">
        <v>674</v>
      </c>
      <c r="C149" s="18" t="s">
        <v>624</v>
      </c>
      <c r="D149" s="26" t="s">
        <v>624</v>
      </c>
      <c r="E149" s="26" t="s">
        <v>624</v>
      </c>
      <c r="F149" s="26" t="s">
        <v>624</v>
      </c>
      <c r="G149" s="26" t="s">
        <v>624</v>
      </c>
    </row>
    <row r="150" spans="2:7" ht="12">
      <c r="B150" s="1" t="s">
        <v>431</v>
      </c>
      <c r="C150" s="18" t="s">
        <v>624</v>
      </c>
      <c r="D150" s="26" t="s">
        <v>624</v>
      </c>
      <c r="E150" s="26" t="s">
        <v>624</v>
      </c>
      <c r="F150" s="26" t="s">
        <v>624</v>
      </c>
      <c r="G150" s="26" t="s">
        <v>624</v>
      </c>
    </row>
    <row r="151" spans="2:7" ht="12">
      <c r="B151" s="1" t="s">
        <v>433</v>
      </c>
      <c r="C151" s="18" t="s">
        <v>624</v>
      </c>
      <c r="D151" s="26" t="s">
        <v>624</v>
      </c>
      <c r="E151" s="26" t="s">
        <v>624</v>
      </c>
      <c r="F151" s="26" t="s">
        <v>624</v>
      </c>
      <c r="G151" s="26" t="s">
        <v>624</v>
      </c>
    </row>
    <row r="154" ht="12">
      <c r="B154" s="1" t="s">
        <v>435</v>
      </c>
    </row>
    <row r="155" spans="2:6" ht="12">
      <c r="B155" s="1" t="s">
        <v>436</v>
      </c>
      <c r="D155" s="22">
        <f>SUM(D52:D151)</f>
        <v>37919.200000000004</v>
      </c>
      <c r="E155" s="32">
        <v>103.82787611552985</v>
      </c>
      <c r="F155" s="22">
        <f>SUM(F52:F151)</f>
        <v>37915.12375887455</v>
      </c>
    </row>
    <row r="156" ht="12">
      <c r="B156" s="29" t="s">
        <v>437</v>
      </c>
    </row>
    <row r="157" spans="2:7" ht="12">
      <c r="B157" s="1" t="s">
        <v>438</v>
      </c>
      <c r="D157" s="22">
        <f>AVERAGE(D52:D151)</f>
        <v>399.1494736842106</v>
      </c>
      <c r="E157" s="32">
        <v>179.15014551659579</v>
      </c>
      <c r="F157" s="22">
        <f>AVERAGE(F52:F151)</f>
        <v>399.10656588289</v>
      </c>
      <c r="G157" s="22">
        <f>AVERAGE(G52:G151)</f>
        <v>209.6853216012315</v>
      </c>
    </row>
    <row r="158" spans="2:7" ht="12">
      <c r="B158" s="1" t="s">
        <v>439</v>
      </c>
      <c r="D158" s="22">
        <f>STDEVP(D52:D151)</f>
        <v>181.6074731094417</v>
      </c>
      <c r="E158" s="32">
        <v>703.6843900830552</v>
      </c>
      <c r="F158" s="22">
        <f>STDEVP(F52:F151)</f>
        <v>181.64378804131562</v>
      </c>
      <c r="G158" s="22">
        <f>STDEVP(G52:G151)</f>
        <v>788.2643454766242</v>
      </c>
    </row>
    <row r="159" spans="2:7" ht="12">
      <c r="B159" s="1" t="s">
        <v>440</v>
      </c>
      <c r="D159" s="22">
        <f>MIN(D52:D151)</f>
        <v>25.9</v>
      </c>
      <c r="E159" s="32">
        <v>6.3356576100024045</v>
      </c>
      <c r="F159" s="22">
        <f>MIN(F52:F151)</f>
        <v>25.869895536195536</v>
      </c>
      <c r="G159" s="22">
        <f>MIN(G52:G151)</f>
        <v>6.098255887522915</v>
      </c>
    </row>
    <row r="160" spans="2:7" ht="12">
      <c r="B160" s="1" t="s">
        <v>441</v>
      </c>
      <c r="D160" s="22">
        <f>MAX(D52:D151)</f>
        <v>971.7</v>
      </c>
      <c r="E160" s="32">
        <v>6598.339768339769</v>
      </c>
      <c r="F160" s="22">
        <f>MAX(F52:F151)</f>
        <v>970.7599710886691</v>
      </c>
      <c r="G160" s="22">
        <f>MAX(G52:G151)</f>
        <v>7323.299768834754</v>
      </c>
    </row>
    <row r="161" spans="2:7" ht="12">
      <c r="B161" s="1" t="s">
        <v>442</v>
      </c>
      <c r="D161" s="22">
        <f>D160-D159</f>
        <v>945.8000000000001</v>
      </c>
      <c r="E161" s="32">
        <v>6592.004110729767</v>
      </c>
      <c r="F161" s="22">
        <f>F160-F159</f>
        <v>944.8900755524736</v>
      </c>
      <c r="G161" s="22">
        <f>G160-G159</f>
        <v>7317.201512947231</v>
      </c>
    </row>
    <row r="162" ht="12">
      <c r="B162" s="1" t="s">
        <v>443</v>
      </c>
    </row>
    <row r="164" ht="12">
      <c r="B164" s="1" t="s">
        <v>444</v>
      </c>
    </row>
    <row r="165" spans="2:6" ht="12">
      <c r="B165" s="1" t="s">
        <v>436</v>
      </c>
      <c r="D165" s="22">
        <f>SUM(D8:D50)</f>
        <v>1679.1999999999996</v>
      </c>
      <c r="E165" s="32">
        <v>1341.1904478323015</v>
      </c>
      <c r="F165" s="22">
        <f>SUM(F8:F50)</f>
        <v>1678.9465630728791</v>
      </c>
    </row>
    <row r="166" ht="12">
      <c r="B166" s="29" t="s">
        <v>437</v>
      </c>
    </row>
    <row r="167" spans="2:7" ht="12">
      <c r="B167" s="1" t="s">
        <v>438</v>
      </c>
      <c r="D167" s="22">
        <f>AVERAGE(D8:D50)</f>
        <v>40.9560975609756</v>
      </c>
      <c r="E167" s="32">
        <v>2055.3675302918823</v>
      </c>
      <c r="F167" s="22">
        <f>AVERAGE(F8:F50)</f>
        <v>41.973664076821976</v>
      </c>
      <c r="G167" s="22">
        <f>AVERAGE(G8:G50)</f>
        <v>2148.8433766547923</v>
      </c>
    </row>
    <row r="168" spans="2:7" ht="12">
      <c r="B168" s="1" t="s">
        <v>439</v>
      </c>
      <c r="D168" s="22">
        <f>STDEVP(D8:D50)</f>
        <v>84.63008474122874</v>
      </c>
      <c r="E168" s="32">
        <v>1372.0738325720392</v>
      </c>
      <c r="F168" s="22">
        <f>STDEVP(F8:F50)</f>
        <v>85.4324645601012</v>
      </c>
      <c r="G168" s="22">
        <f>STDEVP(G8:G50)</f>
        <v>1555.4726663035467</v>
      </c>
    </row>
    <row r="169" spans="2:7" ht="12">
      <c r="B169" s="1" t="s">
        <v>440</v>
      </c>
      <c r="D169" s="22">
        <f>MIN(D8:D50)</f>
        <v>1.8</v>
      </c>
      <c r="E169" s="32">
        <v>130.32491877030742</v>
      </c>
      <c r="F169" s="22">
        <f>MIN(F8:F50)</f>
        <v>1.9857281192036411</v>
      </c>
      <c r="G169" s="22">
        <f>MIN(G8:G50)</f>
        <v>159.18435543915223</v>
      </c>
    </row>
    <row r="170" spans="2:7" ht="12">
      <c r="B170" s="1" t="s">
        <v>441</v>
      </c>
      <c r="D170" s="22">
        <f>MAX(D8:D50)</f>
        <v>400.1</v>
      </c>
      <c r="E170" s="32">
        <v>7266.797385620915</v>
      </c>
      <c r="F170" s="22">
        <f>MAX(F8:F50)</f>
        <v>400.02046573188755</v>
      </c>
      <c r="G170" s="22">
        <f>MAX(G8:G50)</f>
        <v>8451.992409138675</v>
      </c>
    </row>
    <row r="171" spans="2:7" ht="12">
      <c r="B171" s="1" t="s">
        <v>442</v>
      </c>
      <c r="D171" s="22">
        <f>D170-D169</f>
        <v>398.3</v>
      </c>
      <c r="E171" s="32">
        <v>7136.472466850607</v>
      </c>
      <c r="F171" s="22">
        <f>F170-F169</f>
        <v>398.0347376126839</v>
      </c>
      <c r="G171" s="22">
        <f>G170-G169</f>
        <v>8292.808053699522</v>
      </c>
    </row>
    <row r="172" ht="12">
      <c r="B172" s="1" t="s">
        <v>443</v>
      </c>
    </row>
    <row r="174" ht="12">
      <c r="B174" s="1" t="s">
        <v>445</v>
      </c>
    </row>
    <row r="175" spans="2:6" ht="12">
      <c r="B175" s="1" t="s">
        <v>436</v>
      </c>
      <c r="D175" s="22">
        <f>SUM(D8:D50,D52:D151)</f>
        <v>39598.399999999994</v>
      </c>
      <c r="E175" s="32">
        <v>156.29916865327894</v>
      </c>
      <c r="F175" s="22">
        <f>SUM(F8:F50,F52:F151)</f>
        <v>39594.07032194743</v>
      </c>
    </row>
    <row r="176" ht="12">
      <c r="B176" s="29" t="s">
        <v>437</v>
      </c>
    </row>
    <row r="177" spans="2:7" ht="12">
      <c r="B177" s="1" t="s">
        <v>438</v>
      </c>
      <c r="D177" s="22">
        <f>AVERAGE(D8:D50,D52:D151)</f>
        <v>291.1647058823529</v>
      </c>
      <c r="E177" s="32">
        <v>744.7745041620863</v>
      </c>
      <c r="F177" s="22">
        <f>AVERAGE(F8:F50,F52:F151)</f>
        <v>293.2894097922032</v>
      </c>
      <c r="G177" s="22">
        <f>AVERAGE(G8:G50,G52:G151)</f>
        <v>784.2506712467308</v>
      </c>
    </row>
    <row r="178" spans="2:7" ht="12">
      <c r="B178" s="1" t="s">
        <v>439</v>
      </c>
      <c r="D178" s="22">
        <f>STDEVP(D8:D50,D52:D151)</f>
        <v>228.50889850397894</v>
      </c>
      <c r="E178" s="32">
        <v>1286.3669154066918</v>
      </c>
      <c r="F178" s="22">
        <f>STDEVP(F8:F50,F52:F151)</f>
        <v>227.97900075872747</v>
      </c>
      <c r="G178" s="22">
        <f>STDEVP(G8:G50,G52:G151)</f>
        <v>1392.1885529234426</v>
      </c>
    </row>
    <row r="179" spans="2:7" ht="12">
      <c r="B179" s="1" t="s">
        <v>440</v>
      </c>
      <c r="D179" s="22">
        <f>MIN(D8:D50,D52:D151)</f>
        <v>1.8</v>
      </c>
      <c r="E179" s="32">
        <v>6.3356576100024045</v>
      </c>
      <c r="F179" s="22">
        <f>MIN(F8:F50,F52:F151)</f>
        <v>1.9857281192036411</v>
      </c>
      <c r="G179" s="22">
        <f>MIN(G8:G50,G52:G151)</f>
        <v>6.098255887522915</v>
      </c>
    </row>
    <row r="180" spans="2:7" ht="12">
      <c r="B180" s="1" t="s">
        <v>441</v>
      </c>
      <c r="D180" s="22">
        <f>MAX(D8:D50,D52:D151)</f>
        <v>971.7</v>
      </c>
      <c r="E180" s="32">
        <v>7266.797385620915</v>
      </c>
      <c r="F180" s="22">
        <f>MAX(F8:F50,F52:F151)</f>
        <v>970.7599710886691</v>
      </c>
      <c r="G180" s="22">
        <f>MAX(G8:G50,G52:G151)</f>
        <v>8451.992409138675</v>
      </c>
    </row>
    <row r="181" spans="2:7" ht="12">
      <c r="B181" s="1" t="s">
        <v>442</v>
      </c>
      <c r="D181" s="22">
        <f>D180-D179</f>
        <v>969.9000000000001</v>
      </c>
      <c r="E181" s="32">
        <v>7260.461728010912</v>
      </c>
      <c r="F181" s="22">
        <f>F180-F179</f>
        <v>968.7742429694655</v>
      </c>
      <c r="G181" s="22">
        <f>G180-G179</f>
        <v>8445.894153251153</v>
      </c>
    </row>
    <row r="182" ht="12">
      <c r="B182" s="1" t="s">
        <v>443</v>
      </c>
    </row>
    <row r="184" spans="2:7" ht="12">
      <c r="B184" s="1" t="s">
        <v>446</v>
      </c>
      <c r="D184" s="22">
        <v>39597.8</v>
      </c>
      <c r="E184" s="32">
        <v>156.30153695407319</v>
      </c>
      <c r="F184" s="32">
        <v>39768.52402404953</v>
      </c>
      <c r="G184" s="32">
        <v>177.9929020176699</v>
      </c>
    </row>
    <row r="185" ht="12">
      <c r="B185" s="29" t="s">
        <v>447</v>
      </c>
    </row>
    <row r="186" spans="2:7" ht="12">
      <c r="B186" s="1" t="s">
        <v>448</v>
      </c>
      <c r="D186" s="22">
        <f>AVERAGE(D8:D48,D52:D146)</f>
        <v>291.1647058823529</v>
      </c>
      <c r="E186" s="22">
        <f>AVERAGE(E8:E48,E52:E146)</f>
        <v>744.7745041620863</v>
      </c>
      <c r="F186" s="22">
        <f>AVERAGE(F8:F48,F52:F146)</f>
        <v>293.2894097922032</v>
      </c>
      <c r="G186" s="22">
        <f>AVERAGE(G8:G48,G52:G146)</f>
        <v>784.2506712467308</v>
      </c>
    </row>
    <row r="187" spans="2:7" ht="12">
      <c r="B187" s="1" t="s">
        <v>449</v>
      </c>
      <c r="D187" s="22">
        <f>STDEVP(D8:D48,D52:D146)</f>
        <v>228.50889850397894</v>
      </c>
      <c r="E187" s="22">
        <f>STDEVP(E8:E48,E52:E146)</f>
        <v>1286.3669154066918</v>
      </c>
      <c r="F187" s="22">
        <f>STDEVP(F8:F48,F52:F146)</f>
        <v>227.97900075872747</v>
      </c>
      <c r="G187" s="22">
        <f>STDEVP(G8:G48,G52:G146)</f>
        <v>1392.1885529234426</v>
      </c>
    </row>
    <row r="188" spans="2:7" ht="12">
      <c r="B188" s="1" t="s">
        <v>450</v>
      </c>
      <c r="D188" s="22">
        <f>MIN(D8:D48,D52:D146)</f>
        <v>1.8</v>
      </c>
      <c r="E188" s="22">
        <f>MIN(E8:E48,E52:E146)</f>
        <v>6.3356576100024045</v>
      </c>
      <c r="F188" s="22">
        <f>MIN(F8:F48,F52:F146)</f>
        <v>1.9857281192036411</v>
      </c>
      <c r="G188" s="22">
        <f>MIN(G8:G48,G52:G146)</f>
        <v>6.098255887522915</v>
      </c>
    </row>
    <row r="189" spans="2:7" ht="12">
      <c r="B189" s="1" t="s">
        <v>451</v>
      </c>
      <c r="D189" s="22">
        <f>MAX(D8:D48,D52:D146)</f>
        <v>971.7</v>
      </c>
      <c r="E189" s="22">
        <f>MAX(E8:E48,E52:E146)</f>
        <v>7266.797385620915</v>
      </c>
      <c r="F189" s="22">
        <f>MAX(F8:F48,F52:F146)</f>
        <v>970.7599710886691</v>
      </c>
      <c r="G189" s="22">
        <f>MAX(G8:G48,G52:G146)</f>
        <v>8451.992409138675</v>
      </c>
    </row>
    <row r="190" spans="2:7" ht="12">
      <c r="B190" s="1" t="s">
        <v>442</v>
      </c>
      <c r="D190" s="22">
        <f>D189-D188</f>
        <v>969.9000000000001</v>
      </c>
      <c r="E190" s="22">
        <f>E189-E188</f>
        <v>7260.461728010912</v>
      </c>
      <c r="F190" s="22">
        <f>F189-F188</f>
        <v>968.7742429694655</v>
      </c>
      <c r="G190" s="22">
        <f>G189-G188</f>
        <v>8445.894153251153</v>
      </c>
    </row>
    <row r="191" ht="12">
      <c r="B191" s="1" t="s">
        <v>443</v>
      </c>
    </row>
    <row r="195" ht="12">
      <c r="B195" s="1" t="s">
        <v>454</v>
      </c>
    </row>
    <row r="196" ht="12">
      <c r="B196" s="1" t="s">
        <v>456</v>
      </c>
    </row>
    <row r="197" ht="12">
      <c r="B197" s="1" t="s">
        <v>457</v>
      </c>
    </row>
    <row r="198" ht="12">
      <c r="B198" s="1" t="s">
        <v>458</v>
      </c>
    </row>
    <row r="201" ht="12">
      <c r="B201" s="1" t="s">
        <v>461</v>
      </c>
    </row>
    <row r="203" ht="12">
      <c r="B203" s="1" t="s">
        <v>462</v>
      </c>
    </row>
    <row r="204" ht="12">
      <c r="B204" s="1" t="s">
        <v>463</v>
      </c>
    </row>
    <row r="205" ht="12">
      <c r="B205" s="1" t="s">
        <v>464</v>
      </c>
    </row>
    <row r="206" ht="12">
      <c r="B206" s="1" t="s">
        <v>465</v>
      </c>
    </row>
    <row r="208" ht="12">
      <c r="B208" s="35" t="s">
        <v>286</v>
      </c>
    </row>
    <row r="210" ht="12">
      <c r="B210" t="s">
        <v>287</v>
      </c>
    </row>
  </sheetData>
  <hyperlinks>
    <hyperlink ref="B208" r:id="rId1" display="http://www.census.gov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5"/>
  <sheetViews>
    <sheetView workbookViewId="0" topLeftCell="A168">
      <selection activeCell="C185" sqref="C184:C185"/>
    </sheetView>
  </sheetViews>
  <sheetFormatPr defaultColWidth="11.421875" defaultRowHeight="12.75"/>
  <cols>
    <col min="1" max="1" width="21.28125" style="0" customWidth="1"/>
    <col min="2" max="17" width="11.140625" style="0" customWidth="1"/>
    <col min="18" max="18" width="11.28125" style="0" customWidth="1"/>
    <col min="19" max="19" width="11.7109375" style="0" customWidth="1"/>
    <col min="20" max="20" width="10.421875" style="0" customWidth="1"/>
    <col min="21" max="21" width="12.140625" style="0" customWidth="1"/>
    <col min="23" max="23" width="9.421875" style="0" customWidth="1"/>
    <col min="24" max="24" width="3.00390625" style="0" customWidth="1"/>
    <col min="25" max="16384" width="8.8515625" style="0" customWidth="1"/>
  </cols>
  <sheetData>
    <row r="1" ht="12">
      <c r="A1" s="1" t="s">
        <v>288</v>
      </c>
    </row>
    <row r="2" ht="12">
      <c r="A2" s="1" t="s">
        <v>289</v>
      </c>
    </row>
    <row r="4" spans="2:22" ht="12">
      <c r="B4" s="13" t="s">
        <v>610</v>
      </c>
      <c r="K4" s="31" t="s">
        <v>290</v>
      </c>
      <c r="L4" s="31" t="s">
        <v>610</v>
      </c>
      <c r="V4" s="13" t="s">
        <v>610</v>
      </c>
    </row>
    <row r="5" spans="2:23" ht="12">
      <c r="B5" s="13" t="s">
        <v>605</v>
      </c>
      <c r="C5" s="11" t="s">
        <v>291</v>
      </c>
      <c r="D5" s="11" t="s">
        <v>292</v>
      </c>
      <c r="E5" s="11" t="s">
        <v>293</v>
      </c>
      <c r="F5" s="11" t="s">
        <v>294</v>
      </c>
      <c r="G5" s="11" t="s">
        <v>295</v>
      </c>
      <c r="H5" s="11" t="s">
        <v>296</v>
      </c>
      <c r="I5" s="11" t="s">
        <v>297</v>
      </c>
      <c r="J5" s="11" t="s">
        <v>298</v>
      </c>
      <c r="K5" s="11" t="s">
        <v>299</v>
      </c>
      <c r="L5" s="13" t="s">
        <v>606</v>
      </c>
      <c r="M5" s="11" t="s">
        <v>300</v>
      </c>
      <c r="N5" s="11" t="s">
        <v>301</v>
      </c>
      <c r="O5" s="11" t="s">
        <v>302</v>
      </c>
      <c r="P5" s="11" t="s">
        <v>303</v>
      </c>
      <c r="Q5" s="11" t="s">
        <v>304</v>
      </c>
      <c r="R5" s="11" t="s">
        <v>305</v>
      </c>
      <c r="S5" s="11" t="s">
        <v>306</v>
      </c>
      <c r="T5" s="36">
        <v>35977</v>
      </c>
      <c r="U5" s="36">
        <v>36342</v>
      </c>
      <c r="V5" s="14">
        <v>2000</v>
      </c>
      <c r="W5" s="36">
        <v>37073</v>
      </c>
    </row>
    <row r="7" ht="12">
      <c r="A7" s="1" t="s">
        <v>618</v>
      </c>
    </row>
    <row r="8" ht="12">
      <c r="A8" s="1"/>
    </row>
    <row r="10" ht="12">
      <c r="A10" s="1" t="s">
        <v>307</v>
      </c>
    </row>
    <row r="12" spans="1:23" ht="12">
      <c r="A12" s="1" t="s">
        <v>620</v>
      </c>
      <c r="B12" s="19">
        <v>103217</v>
      </c>
      <c r="C12" s="19">
        <v>105400</v>
      </c>
      <c r="D12" s="19">
        <v>104100</v>
      </c>
      <c r="E12" s="19">
        <v>105700</v>
      </c>
      <c r="F12" s="19">
        <v>107600</v>
      </c>
      <c r="G12" s="19">
        <v>108500</v>
      </c>
      <c r="H12" s="19">
        <v>109000</v>
      </c>
      <c r="I12" s="19">
        <v>108100</v>
      </c>
      <c r="J12" s="19">
        <v>108400</v>
      </c>
      <c r="K12" s="19">
        <v>109791.5</v>
      </c>
      <c r="L12" s="19">
        <v>111182</v>
      </c>
      <c r="M12" s="19">
        <v>112516</v>
      </c>
      <c r="N12" s="19">
        <v>113134</v>
      </c>
      <c r="O12" s="19">
        <v>114256</v>
      </c>
      <c r="P12" s="19">
        <v>114167</v>
      </c>
      <c r="Q12" s="19">
        <v>113994</v>
      </c>
      <c r="R12" s="19">
        <v>114700</v>
      </c>
      <c r="S12" s="19">
        <v>116405</v>
      </c>
      <c r="T12" s="37">
        <v>114978</v>
      </c>
      <c r="U12">
        <v>117390</v>
      </c>
      <c r="V12" s="24">
        <v>128283</v>
      </c>
      <c r="W12" s="38">
        <v>128773</v>
      </c>
    </row>
    <row r="13" spans="1:23" ht="12">
      <c r="A13" s="1" t="s">
        <v>625</v>
      </c>
      <c r="B13" s="19">
        <v>5991</v>
      </c>
      <c r="C13" s="19">
        <v>6200</v>
      </c>
      <c r="D13" s="19">
        <v>6200</v>
      </c>
      <c r="E13" s="19">
        <v>6100</v>
      </c>
      <c r="F13" s="19">
        <v>6200</v>
      </c>
      <c r="G13" s="19">
        <v>6200</v>
      </c>
      <c r="H13" s="19">
        <v>6000</v>
      </c>
      <c r="I13" s="19">
        <v>6000</v>
      </c>
      <c r="J13" s="19">
        <v>6000</v>
      </c>
      <c r="K13" s="19">
        <v>6036.5</v>
      </c>
      <c r="L13" s="19">
        <v>6177</v>
      </c>
      <c r="M13" s="19">
        <v>6231</v>
      </c>
      <c r="N13" s="19">
        <v>6237</v>
      </c>
      <c r="O13" s="19">
        <v>6412</v>
      </c>
      <c r="P13" s="19">
        <v>6409</v>
      </c>
      <c r="Q13" s="19">
        <v>6294</v>
      </c>
      <c r="R13" s="19">
        <v>6238</v>
      </c>
      <c r="S13" s="19">
        <v>6296</v>
      </c>
      <c r="T13" s="37">
        <v>6590</v>
      </c>
      <c r="U13">
        <v>6676</v>
      </c>
      <c r="V13" s="24">
        <v>6299</v>
      </c>
      <c r="W13" s="38">
        <v>6282</v>
      </c>
    </row>
    <row r="14" spans="1:23" ht="12">
      <c r="A14" s="1" t="s">
        <v>628</v>
      </c>
      <c r="B14" s="19">
        <v>19042</v>
      </c>
      <c r="C14" s="19">
        <v>18700</v>
      </c>
      <c r="D14" s="19">
        <v>18800</v>
      </c>
      <c r="E14" s="19">
        <v>18600</v>
      </c>
      <c r="F14" s="19">
        <v>18200</v>
      </c>
      <c r="G14" s="19">
        <v>18100</v>
      </c>
      <c r="H14" s="19">
        <v>17900</v>
      </c>
      <c r="I14" s="19">
        <v>17700</v>
      </c>
      <c r="J14" s="19">
        <v>17400</v>
      </c>
      <c r="K14" s="19">
        <v>17913</v>
      </c>
      <c r="L14" s="19">
        <v>18426</v>
      </c>
      <c r="M14" s="19">
        <v>18265</v>
      </c>
      <c r="N14" s="19">
        <v>18096</v>
      </c>
      <c r="O14" s="19">
        <v>17910</v>
      </c>
      <c r="P14" s="19">
        <v>17733</v>
      </c>
      <c r="Q14" s="19">
        <v>17502</v>
      </c>
      <c r="R14" s="19">
        <v>17335</v>
      </c>
      <c r="S14" s="19">
        <v>17297</v>
      </c>
      <c r="T14" s="37">
        <v>16988</v>
      </c>
      <c r="U14">
        <v>16709</v>
      </c>
      <c r="V14" s="24">
        <v>17367</v>
      </c>
      <c r="W14" s="38">
        <v>17342</v>
      </c>
    </row>
    <row r="15" spans="1:23" ht="12">
      <c r="A15" s="1" t="s">
        <v>630</v>
      </c>
      <c r="B15" s="19">
        <v>6717</v>
      </c>
      <c r="C15" s="19">
        <v>6800</v>
      </c>
      <c r="D15" s="19">
        <v>6700</v>
      </c>
      <c r="E15" s="19">
        <v>6700</v>
      </c>
      <c r="F15" s="19">
        <v>6600</v>
      </c>
      <c r="G15" s="19">
        <v>6500</v>
      </c>
      <c r="H15" s="19">
        <v>6300</v>
      </c>
      <c r="I15" s="19">
        <v>6200</v>
      </c>
      <c r="J15" s="19">
        <v>6200</v>
      </c>
      <c r="K15" s="19">
        <v>6303</v>
      </c>
      <c r="L15" s="19">
        <v>6406</v>
      </c>
      <c r="M15" s="19">
        <v>6487</v>
      </c>
      <c r="N15" s="19">
        <v>6465</v>
      </c>
      <c r="O15" s="19">
        <v>6447</v>
      </c>
      <c r="P15" s="19">
        <v>6351</v>
      </c>
      <c r="Q15" s="19">
        <v>6201</v>
      </c>
      <c r="R15" s="19">
        <v>6081</v>
      </c>
      <c r="S15" s="19">
        <v>6136</v>
      </c>
      <c r="T15" s="37">
        <v>6624</v>
      </c>
      <c r="U15">
        <v>6467</v>
      </c>
      <c r="V15" s="24">
        <v>6349</v>
      </c>
      <c r="W15" s="38">
        <v>6334</v>
      </c>
    </row>
    <row r="16" spans="1:23" ht="12">
      <c r="A16" s="1" t="s">
        <v>632</v>
      </c>
      <c r="B16" s="19">
        <v>39916</v>
      </c>
      <c r="C16" s="19">
        <v>40300</v>
      </c>
      <c r="D16" s="19">
        <v>40400</v>
      </c>
      <c r="E16" s="19">
        <v>40600</v>
      </c>
      <c r="F16" s="19">
        <v>40700</v>
      </c>
      <c r="G16" s="19">
        <v>41000</v>
      </c>
      <c r="H16" s="19">
        <v>41000</v>
      </c>
      <c r="I16" s="19">
        <v>41600</v>
      </c>
      <c r="J16" s="19">
        <v>41600</v>
      </c>
      <c r="K16" s="19">
        <v>40970.5</v>
      </c>
      <c r="L16" s="19">
        <v>40475</v>
      </c>
      <c r="M16" s="19">
        <v>40664</v>
      </c>
      <c r="N16" s="19">
        <v>40558</v>
      </c>
      <c r="O16" s="19">
        <v>40083</v>
      </c>
      <c r="P16" s="19">
        <v>39869</v>
      </c>
      <c r="Q16" s="19">
        <v>37825</v>
      </c>
      <c r="R16" s="19">
        <v>37670</v>
      </c>
      <c r="S16" s="19">
        <v>37904</v>
      </c>
      <c r="T16" s="37">
        <v>36988</v>
      </c>
      <c r="U16">
        <v>36815</v>
      </c>
      <c r="V16" s="24">
        <v>45049</v>
      </c>
      <c r="W16" s="38">
        <v>44372</v>
      </c>
    </row>
    <row r="17" spans="1:23" ht="12">
      <c r="A17" s="1" t="s">
        <v>634</v>
      </c>
      <c r="B17" s="19">
        <v>114486</v>
      </c>
      <c r="C17" s="19">
        <v>117200</v>
      </c>
      <c r="D17" s="19">
        <v>119900</v>
      </c>
      <c r="E17" s="19">
        <v>122100</v>
      </c>
      <c r="F17" s="19">
        <v>125800</v>
      </c>
      <c r="G17" s="19">
        <v>130500</v>
      </c>
      <c r="H17" s="19">
        <v>135700</v>
      </c>
      <c r="I17" s="19">
        <v>142100</v>
      </c>
      <c r="J17" s="19">
        <v>147800</v>
      </c>
      <c r="K17" s="19">
        <v>149888</v>
      </c>
      <c r="L17" s="19">
        <v>151982</v>
      </c>
      <c r="M17" s="19">
        <v>159079</v>
      </c>
      <c r="N17" s="19">
        <v>166005</v>
      </c>
      <c r="O17" s="19">
        <v>173174</v>
      </c>
      <c r="P17" s="19">
        <v>181269</v>
      </c>
      <c r="Q17" s="19">
        <v>187497</v>
      </c>
      <c r="R17" s="19">
        <v>191752</v>
      </c>
      <c r="S17" s="19">
        <v>195616</v>
      </c>
      <c r="T17" s="37">
        <v>199407</v>
      </c>
      <c r="U17">
        <v>202759</v>
      </c>
      <c r="V17" s="24">
        <v>199184</v>
      </c>
      <c r="W17" s="38">
        <v>203796</v>
      </c>
    </row>
    <row r="18" spans="1:23" ht="12">
      <c r="A18" s="1" t="s">
        <v>636</v>
      </c>
      <c r="B18" s="19">
        <v>5046</v>
      </c>
      <c r="C18" s="19">
        <v>4900</v>
      </c>
      <c r="D18" s="19">
        <v>4800</v>
      </c>
      <c r="E18" s="19">
        <v>4900</v>
      </c>
      <c r="F18" s="19">
        <v>4900</v>
      </c>
      <c r="G18" s="19">
        <v>5000</v>
      </c>
      <c r="H18" s="19">
        <v>4700</v>
      </c>
      <c r="I18" s="19">
        <v>4600</v>
      </c>
      <c r="J18" s="19">
        <v>4600</v>
      </c>
      <c r="K18" s="19">
        <v>4639.5</v>
      </c>
      <c r="L18" s="19">
        <v>4679</v>
      </c>
      <c r="M18" s="19">
        <v>4648</v>
      </c>
      <c r="N18" s="19">
        <v>4483</v>
      </c>
      <c r="O18" s="19">
        <v>4562</v>
      </c>
      <c r="P18" s="19">
        <v>4525</v>
      </c>
      <c r="Q18" s="19">
        <v>4519</v>
      </c>
      <c r="R18" s="19">
        <v>4430</v>
      </c>
      <c r="S18" s="19">
        <v>4403</v>
      </c>
      <c r="T18" s="37">
        <v>4249</v>
      </c>
      <c r="U18">
        <v>4205</v>
      </c>
      <c r="V18" s="24">
        <v>4289</v>
      </c>
      <c r="W18" s="38">
        <v>4181</v>
      </c>
    </row>
    <row r="19" spans="1:23" ht="12">
      <c r="A19" s="1" t="s">
        <v>638</v>
      </c>
      <c r="B19" s="19">
        <v>16509</v>
      </c>
      <c r="C19" s="19">
        <v>16900</v>
      </c>
      <c r="D19" s="19">
        <v>17100</v>
      </c>
      <c r="E19" s="19">
        <v>17100</v>
      </c>
      <c r="F19" s="19">
        <v>17100</v>
      </c>
      <c r="G19" s="19">
        <v>17100</v>
      </c>
      <c r="H19" s="19">
        <v>17800</v>
      </c>
      <c r="I19" s="19">
        <v>18300</v>
      </c>
      <c r="J19" s="19">
        <v>18300</v>
      </c>
      <c r="K19" s="19">
        <v>17182</v>
      </c>
      <c r="L19" s="19">
        <v>16064</v>
      </c>
      <c r="M19" s="19">
        <v>16167</v>
      </c>
      <c r="N19" s="19">
        <v>16433</v>
      </c>
      <c r="O19" s="19">
        <v>16463</v>
      </c>
      <c r="P19" s="19">
        <v>16551</v>
      </c>
      <c r="Q19" s="19">
        <v>16608</v>
      </c>
      <c r="R19" s="19">
        <v>16729</v>
      </c>
      <c r="S19" s="19">
        <v>16680</v>
      </c>
      <c r="T19" s="37">
        <v>16431</v>
      </c>
      <c r="U19">
        <v>16235</v>
      </c>
      <c r="V19" s="24">
        <v>16897</v>
      </c>
      <c r="W19" s="38">
        <v>17006</v>
      </c>
    </row>
    <row r="20" spans="1:23" ht="12">
      <c r="A20" s="1" t="s">
        <v>640</v>
      </c>
      <c r="B20" s="19">
        <v>9063</v>
      </c>
      <c r="C20" s="19">
        <v>8700</v>
      </c>
      <c r="D20" s="19">
        <v>8400</v>
      </c>
      <c r="E20" s="19">
        <v>8100</v>
      </c>
      <c r="F20" s="19">
        <v>7900</v>
      </c>
      <c r="G20" s="19">
        <v>7900</v>
      </c>
      <c r="H20" s="19">
        <v>7800</v>
      </c>
      <c r="I20" s="19">
        <v>7700</v>
      </c>
      <c r="J20" s="19">
        <v>7600</v>
      </c>
      <c r="K20" s="19">
        <v>7295.5</v>
      </c>
      <c r="L20" s="19">
        <v>7198</v>
      </c>
      <c r="M20" s="19">
        <v>6945</v>
      </c>
      <c r="N20" s="19">
        <v>6867</v>
      </c>
      <c r="O20" s="19">
        <v>7038</v>
      </c>
      <c r="P20" s="19">
        <v>6878</v>
      </c>
      <c r="Q20" s="19">
        <v>6940</v>
      </c>
      <c r="R20" s="19">
        <v>6999</v>
      </c>
      <c r="S20" s="19">
        <v>6954</v>
      </c>
      <c r="T20" s="37">
        <v>6924</v>
      </c>
      <c r="U20">
        <v>6846</v>
      </c>
      <c r="V20" s="24">
        <v>6303</v>
      </c>
      <c r="W20" s="38">
        <v>6286</v>
      </c>
    </row>
    <row r="21" spans="1:23" ht="12">
      <c r="A21" s="1" t="s">
        <v>642</v>
      </c>
      <c r="B21" s="19">
        <v>45642</v>
      </c>
      <c r="C21" s="19">
        <v>45500</v>
      </c>
      <c r="D21" s="19">
        <v>44800</v>
      </c>
      <c r="E21" s="19">
        <v>44600</v>
      </c>
      <c r="F21" s="19">
        <v>44800</v>
      </c>
      <c r="G21" s="19">
        <v>44600</v>
      </c>
      <c r="H21" s="19">
        <v>43400</v>
      </c>
      <c r="I21" s="19">
        <v>42900</v>
      </c>
      <c r="J21" s="19">
        <v>42900</v>
      </c>
      <c r="K21" s="19">
        <v>47978</v>
      </c>
      <c r="L21" s="19">
        <v>53056</v>
      </c>
      <c r="M21" s="19">
        <v>53474</v>
      </c>
      <c r="N21" s="19">
        <v>53571</v>
      </c>
      <c r="O21" s="19">
        <v>53410</v>
      </c>
      <c r="P21" s="19">
        <v>53699</v>
      </c>
      <c r="Q21" s="19">
        <v>51809</v>
      </c>
      <c r="R21" s="19">
        <v>51180</v>
      </c>
      <c r="S21" s="19">
        <v>51014</v>
      </c>
      <c r="T21" s="37">
        <v>51710</v>
      </c>
      <c r="U21">
        <v>50795</v>
      </c>
      <c r="V21" s="24">
        <v>48411</v>
      </c>
      <c r="W21" s="38">
        <v>47780</v>
      </c>
    </row>
    <row r="22" spans="1:23" ht="12">
      <c r="A22" s="1" t="s">
        <v>644</v>
      </c>
      <c r="B22" s="19">
        <v>4840</v>
      </c>
      <c r="C22" s="19">
        <v>5000</v>
      </c>
      <c r="D22" s="19">
        <v>4900</v>
      </c>
      <c r="E22" s="19">
        <v>4800</v>
      </c>
      <c r="F22" s="19">
        <v>4800</v>
      </c>
      <c r="G22" s="19">
        <v>4700</v>
      </c>
      <c r="H22" s="19">
        <v>4700</v>
      </c>
      <c r="I22" s="19">
        <v>4700</v>
      </c>
      <c r="J22" s="19">
        <v>4700</v>
      </c>
      <c r="K22" s="19">
        <v>5003</v>
      </c>
      <c r="L22" s="19">
        <v>5479</v>
      </c>
      <c r="M22" s="19">
        <v>5469</v>
      </c>
      <c r="N22" s="19">
        <v>5636</v>
      </c>
      <c r="O22" s="19">
        <v>5798</v>
      </c>
      <c r="P22" s="19">
        <v>5790</v>
      </c>
      <c r="Q22" s="19">
        <v>5591</v>
      </c>
      <c r="R22" s="19">
        <v>5551</v>
      </c>
      <c r="S22" s="19">
        <v>5519</v>
      </c>
      <c r="T22" s="37">
        <v>5747</v>
      </c>
      <c r="U22">
        <v>5662</v>
      </c>
      <c r="V22" s="24">
        <v>5665</v>
      </c>
      <c r="W22" s="38">
        <v>5621</v>
      </c>
    </row>
    <row r="23" spans="1:23" ht="12">
      <c r="A23" s="1" t="s">
        <v>646</v>
      </c>
      <c r="B23" s="19">
        <v>19390</v>
      </c>
      <c r="C23" s="19">
        <v>20700</v>
      </c>
      <c r="D23" s="19">
        <v>20400</v>
      </c>
      <c r="E23" s="19">
        <v>20600</v>
      </c>
      <c r="F23" s="19">
        <v>20500</v>
      </c>
      <c r="G23" s="19">
        <v>20400</v>
      </c>
      <c r="H23" s="19">
        <v>21500</v>
      </c>
      <c r="I23" s="19">
        <v>21400</v>
      </c>
      <c r="J23" s="19">
        <v>21500</v>
      </c>
      <c r="K23" s="19">
        <v>20561</v>
      </c>
      <c r="L23" s="19">
        <v>19894</v>
      </c>
      <c r="M23" s="19">
        <v>19947</v>
      </c>
      <c r="N23" s="19">
        <v>20511</v>
      </c>
      <c r="O23" s="19">
        <v>20350</v>
      </c>
      <c r="P23" s="19">
        <v>20380</v>
      </c>
      <c r="Q23" s="19">
        <v>20192</v>
      </c>
      <c r="R23" s="19">
        <v>20067</v>
      </c>
      <c r="S23" s="19">
        <v>20365</v>
      </c>
      <c r="T23" s="37">
        <v>20774</v>
      </c>
      <c r="U23">
        <v>20697</v>
      </c>
      <c r="V23" s="24">
        <v>21498</v>
      </c>
      <c r="W23" s="38">
        <v>21674</v>
      </c>
    </row>
    <row r="24" spans="1:23" ht="12">
      <c r="A24" s="1" t="s">
        <v>648</v>
      </c>
      <c r="B24" s="19">
        <v>9515</v>
      </c>
      <c r="C24" s="19">
        <v>9500</v>
      </c>
      <c r="D24" s="19">
        <v>9300</v>
      </c>
      <c r="E24" s="19">
        <v>9500</v>
      </c>
      <c r="F24" s="19">
        <v>9500</v>
      </c>
      <c r="G24" s="19">
        <v>9500</v>
      </c>
      <c r="H24" s="19">
        <v>9600</v>
      </c>
      <c r="I24" s="19">
        <v>9600</v>
      </c>
      <c r="J24" s="19">
        <v>9500</v>
      </c>
      <c r="K24" s="19">
        <v>9539</v>
      </c>
      <c r="L24" s="19">
        <v>9522</v>
      </c>
      <c r="M24" s="19">
        <v>9466</v>
      </c>
      <c r="N24" s="19">
        <v>9324</v>
      </c>
      <c r="O24" s="19">
        <v>9429</v>
      </c>
      <c r="P24" s="19">
        <v>9495</v>
      </c>
      <c r="Q24" s="19">
        <v>9615</v>
      </c>
      <c r="R24" s="19">
        <v>9733</v>
      </c>
      <c r="S24" s="19">
        <v>9879</v>
      </c>
      <c r="T24" s="37">
        <v>9763</v>
      </c>
      <c r="U24">
        <v>9944</v>
      </c>
      <c r="V24" s="24">
        <v>10377</v>
      </c>
      <c r="W24" s="38">
        <v>10612</v>
      </c>
    </row>
    <row r="25" spans="1:23" ht="12">
      <c r="A25" s="1" t="s">
        <v>650</v>
      </c>
      <c r="B25" s="19">
        <v>7308</v>
      </c>
      <c r="C25" s="19">
        <v>7500</v>
      </c>
      <c r="D25" s="19">
        <v>7400</v>
      </c>
      <c r="E25" s="19">
        <v>7500</v>
      </c>
      <c r="F25" s="19">
        <v>7500</v>
      </c>
      <c r="G25" s="19">
        <v>7600</v>
      </c>
      <c r="H25" s="19">
        <v>7700</v>
      </c>
      <c r="I25" s="19">
        <v>7500</v>
      </c>
      <c r="J25" s="19">
        <v>7700</v>
      </c>
      <c r="K25" s="19">
        <v>7782</v>
      </c>
      <c r="L25" s="19">
        <v>7864</v>
      </c>
      <c r="M25" s="19">
        <v>8163</v>
      </c>
      <c r="N25" s="19">
        <v>8523</v>
      </c>
      <c r="O25" s="19">
        <v>8351</v>
      </c>
      <c r="P25" s="19">
        <v>8345</v>
      </c>
      <c r="Q25" s="19">
        <v>8263</v>
      </c>
      <c r="R25" s="19">
        <v>8757</v>
      </c>
      <c r="S25" s="19">
        <v>8806</v>
      </c>
      <c r="T25" s="37">
        <v>8474</v>
      </c>
      <c r="U25">
        <v>8139</v>
      </c>
      <c r="V25" s="24">
        <v>8346</v>
      </c>
      <c r="W25" s="38">
        <v>8196</v>
      </c>
    </row>
    <row r="26" spans="1:23" ht="12">
      <c r="A26" s="1" t="s">
        <v>652</v>
      </c>
      <c r="B26" s="19">
        <v>15322</v>
      </c>
      <c r="C26" s="19">
        <v>18000</v>
      </c>
      <c r="D26" s="19">
        <v>18100</v>
      </c>
      <c r="E26" s="19">
        <v>18400</v>
      </c>
      <c r="F26" s="19">
        <v>18800</v>
      </c>
      <c r="G26" s="19">
        <v>19400</v>
      </c>
      <c r="H26" s="19">
        <v>20700</v>
      </c>
      <c r="I26" s="19">
        <v>22100</v>
      </c>
      <c r="J26" s="19">
        <v>23200</v>
      </c>
      <c r="K26" s="19">
        <v>21113.5</v>
      </c>
      <c r="L26" s="19">
        <v>19027</v>
      </c>
      <c r="M26" s="19">
        <v>20072</v>
      </c>
      <c r="N26" s="19">
        <v>20853</v>
      </c>
      <c r="O26" s="19">
        <v>20703</v>
      </c>
      <c r="P26" s="19">
        <v>21188</v>
      </c>
      <c r="Q26" s="19">
        <v>20275</v>
      </c>
      <c r="R26" s="19">
        <v>20406</v>
      </c>
      <c r="S26" s="19">
        <v>21088</v>
      </c>
      <c r="T26" s="37">
        <v>19028</v>
      </c>
      <c r="U26">
        <v>18826</v>
      </c>
      <c r="V26" s="24">
        <v>19279</v>
      </c>
      <c r="W26" s="38">
        <v>19952</v>
      </c>
    </row>
    <row r="27" spans="1:23" ht="12">
      <c r="A27" s="1" t="s">
        <v>654</v>
      </c>
      <c r="B27" s="19">
        <v>6524</v>
      </c>
      <c r="C27" s="19">
        <v>6600</v>
      </c>
      <c r="D27" s="19">
        <v>6500</v>
      </c>
      <c r="E27" s="19">
        <v>6400</v>
      </c>
      <c r="F27" s="19">
        <v>6700</v>
      </c>
      <c r="G27" s="19">
        <v>6800</v>
      </c>
      <c r="H27" s="19">
        <v>6600</v>
      </c>
      <c r="I27" s="19">
        <v>6600</v>
      </c>
      <c r="J27" s="19">
        <v>6600</v>
      </c>
      <c r="K27" s="19">
        <v>6635</v>
      </c>
      <c r="L27" s="19">
        <v>6699</v>
      </c>
      <c r="M27" s="19">
        <v>6668</v>
      </c>
      <c r="N27" s="19">
        <v>6523</v>
      </c>
      <c r="O27" s="19">
        <v>6560</v>
      </c>
      <c r="P27" s="19">
        <v>6567</v>
      </c>
      <c r="Q27" s="19">
        <v>6899</v>
      </c>
      <c r="R27" s="19">
        <v>6858</v>
      </c>
      <c r="S27" s="19">
        <v>6886</v>
      </c>
      <c r="T27" s="37">
        <v>6651</v>
      </c>
      <c r="U27">
        <v>6484</v>
      </c>
      <c r="V27" s="24">
        <v>6837</v>
      </c>
      <c r="W27" s="38">
        <v>6650</v>
      </c>
    </row>
    <row r="28" spans="1:23" ht="12">
      <c r="A28" s="1" t="s">
        <v>656</v>
      </c>
      <c r="B28" s="19">
        <v>122617</v>
      </c>
      <c r="C28" s="19">
        <v>123900</v>
      </c>
      <c r="D28" s="19">
        <v>125100</v>
      </c>
      <c r="E28" s="19">
        <v>126100</v>
      </c>
      <c r="F28" s="19">
        <v>125900</v>
      </c>
      <c r="G28" s="19">
        <v>125300</v>
      </c>
      <c r="H28" s="19">
        <v>126600</v>
      </c>
      <c r="I28" s="19">
        <v>129000</v>
      </c>
      <c r="J28" s="19">
        <v>130800</v>
      </c>
      <c r="K28" s="19">
        <v>132296.5</v>
      </c>
      <c r="L28" s="19">
        <v>133811</v>
      </c>
      <c r="M28" s="19">
        <v>135646</v>
      </c>
      <c r="N28" s="19">
        <v>137048</v>
      </c>
      <c r="O28" s="19">
        <v>138498</v>
      </c>
      <c r="P28" s="19">
        <v>138779</v>
      </c>
      <c r="Q28" s="19">
        <v>138432</v>
      </c>
      <c r="R28" s="19">
        <v>137580</v>
      </c>
      <c r="S28" s="19">
        <v>138555</v>
      </c>
      <c r="T28" s="37">
        <v>136706</v>
      </c>
      <c r="U28">
        <v>137193</v>
      </c>
      <c r="V28" s="24">
        <v>146437</v>
      </c>
      <c r="W28" s="38">
        <v>145665</v>
      </c>
    </row>
    <row r="29" spans="1:23" ht="12">
      <c r="A29" s="1" t="s">
        <v>658</v>
      </c>
      <c r="B29" s="19">
        <v>19671</v>
      </c>
      <c r="C29" s="19">
        <v>25400</v>
      </c>
      <c r="D29" s="19">
        <v>25500</v>
      </c>
      <c r="E29" s="19">
        <v>25300</v>
      </c>
      <c r="F29" s="19">
        <v>26000</v>
      </c>
      <c r="G29" s="19">
        <v>26400</v>
      </c>
      <c r="H29" s="19">
        <v>25900</v>
      </c>
      <c r="I29" s="19">
        <v>26000</v>
      </c>
      <c r="J29" s="19">
        <v>26500</v>
      </c>
      <c r="K29" s="19">
        <v>28603.5</v>
      </c>
      <c r="L29" s="19">
        <v>30707</v>
      </c>
      <c r="M29" s="19">
        <v>31243</v>
      </c>
      <c r="N29" s="19">
        <v>32156</v>
      </c>
      <c r="O29" s="19">
        <v>32231</v>
      </c>
      <c r="P29" s="19">
        <v>32702</v>
      </c>
      <c r="Q29" s="19">
        <v>32696</v>
      </c>
      <c r="R29" s="19">
        <v>33309</v>
      </c>
      <c r="S29" s="19">
        <v>33513</v>
      </c>
      <c r="T29" s="37">
        <v>33931</v>
      </c>
      <c r="U29">
        <v>34129</v>
      </c>
      <c r="V29" s="24">
        <v>40468</v>
      </c>
      <c r="W29" s="38">
        <v>39932</v>
      </c>
    </row>
    <row r="30" spans="1:23" ht="12">
      <c r="A30" s="1" t="s">
        <v>660</v>
      </c>
      <c r="B30" s="19">
        <v>23397</v>
      </c>
      <c r="C30" s="19">
        <v>23800</v>
      </c>
      <c r="D30" s="19">
        <v>24000</v>
      </c>
      <c r="E30" s="19">
        <v>24000</v>
      </c>
      <c r="F30" s="19">
        <v>24000</v>
      </c>
      <c r="G30" s="19">
        <v>24300</v>
      </c>
      <c r="H30" s="19">
        <v>24700</v>
      </c>
      <c r="I30" s="19">
        <v>24600</v>
      </c>
      <c r="J30" s="19">
        <v>24700</v>
      </c>
      <c r="K30" s="19">
        <v>23900.5</v>
      </c>
      <c r="L30" s="19">
        <v>23101</v>
      </c>
      <c r="M30" s="19">
        <v>23278</v>
      </c>
      <c r="N30" s="19">
        <v>23595</v>
      </c>
      <c r="O30" s="19">
        <v>23047</v>
      </c>
      <c r="P30" s="19">
        <v>22729</v>
      </c>
      <c r="Q30" s="19">
        <v>22589</v>
      </c>
      <c r="R30" s="19">
        <v>22234</v>
      </c>
      <c r="S30" s="19">
        <v>22168</v>
      </c>
      <c r="T30" s="37">
        <v>22962</v>
      </c>
      <c r="U30">
        <v>22663</v>
      </c>
      <c r="V30" s="24">
        <v>22354</v>
      </c>
      <c r="W30" s="38">
        <v>22241</v>
      </c>
    </row>
    <row r="31" spans="1:23" ht="12">
      <c r="A31" s="1" t="s">
        <v>662</v>
      </c>
      <c r="B31" s="19">
        <v>7292</v>
      </c>
      <c r="C31" s="19">
        <v>7100</v>
      </c>
      <c r="D31" s="19">
        <v>7100</v>
      </c>
      <c r="E31" s="19">
        <v>7000</v>
      </c>
      <c r="F31" s="19">
        <v>6900</v>
      </c>
      <c r="G31" s="19">
        <v>6800</v>
      </c>
      <c r="H31" s="19">
        <v>6700</v>
      </c>
      <c r="I31" s="19">
        <v>6700</v>
      </c>
      <c r="J31" s="19">
        <v>6700</v>
      </c>
      <c r="K31" s="19">
        <v>6829.5</v>
      </c>
      <c r="L31" s="19">
        <v>6959</v>
      </c>
      <c r="M31" s="19">
        <v>6987</v>
      </c>
      <c r="N31" s="19">
        <v>7052</v>
      </c>
      <c r="O31" s="19">
        <v>7058</v>
      </c>
      <c r="P31" s="19">
        <v>7161</v>
      </c>
      <c r="Q31" s="19">
        <v>7115</v>
      </c>
      <c r="R31" s="19">
        <v>7150</v>
      </c>
      <c r="S31" s="19">
        <v>7195</v>
      </c>
      <c r="T31" s="37">
        <v>7343</v>
      </c>
      <c r="U31">
        <v>7359</v>
      </c>
      <c r="V31" s="24">
        <v>6867</v>
      </c>
      <c r="W31" s="38">
        <v>6864</v>
      </c>
    </row>
    <row r="32" spans="1:23" ht="12">
      <c r="A32" s="1" t="s">
        <v>664</v>
      </c>
      <c r="B32" s="19">
        <v>66743</v>
      </c>
      <c r="C32" s="19">
        <v>67300</v>
      </c>
      <c r="D32" s="19">
        <v>67400</v>
      </c>
      <c r="E32" s="19">
        <v>67400</v>
      </c>
      <c r="F32" s="19">
        <v>67300</v>
      </c>
      <c r="G32" s="19">
        <v>68300</v>
      </c>
      <c r="H32" s="19">
        <v>70300</v>
      </c>
      <c r="I32" s="19">
        <v>69900</v>
      </c>
      <c r="J32" s="19">
        <v>69800</v>
      </c>
      <c r="K32" s="19">
        <v>67924.5</v>
      </c>
      <c r="L32" s="19">
        <v>66049</v>
      </c>
      <c r="M32" s="19">
        <v>66178</v>
      </c>
      <c r="N32" s="19">
        <v>66097</v>
      </c>
      <c r="O32" s="19">
        <v>66217</v>
      </c>
      <c r="P32" s="19">
        <v>65971</v>
      </c>
      <c r="Q32" s="19">
        <v>65099</v>
      </c>
      <c r="R32" s="19">
        <v>64721</v>
      </c>
      <c r="S32" s="19">
        <v>65328</v>
      </c>
      <c r="T32" s="37">
        <v>64261</v>
      </c>
      <c r="U32">
        <v>63926</v>
      </c>
      <c r="V32" s="24">
        <v>65269</v>
      </c>
      <c r="W32" s="38">
        <v>64108</v>
      </c>
    </row>
    <row r="33" spans="1:23" ht="12">
      <c r="A33" s="1" t="s">
        <v>666</v>
      </c>
      <c r="B33" s="19">
        <v>15438</v>
      </c>
      <c r="C33" s="19">
        <v>16800</v>
      </c>
      <c r="D33" s="19">
        <v>17600</v>
      </c>
      <c r="E33" s="19">
        <v>18000</v>
      </c>
      <c r="F33" s="19">
        <v>18300</v>
      </c>
      <c r="G33" s="19">
        <v>19500</v>
      </c>
      <c r="H33" s="19">
        <v>20300</v>
      </c>
      <c r="I33" s="19">
        <v>21100</v>
      </c>
      <c r="J33" s="19">
        <v>23300</v>
      </c>
      <c r="K33" s="19">
        <v>25628.5</v>
      </c>
      <c r="L33" s="19">
        <v>27957</v>
      </c>
      <c r="M33" s="19">
        <v>29065</v>
      </c>
      <c r="N33" s="19">
        <v>30301</v>
      </c>
      <c r="O33" s="19">
        <v>30956</v>
      </c>
      <c r="P33" s="19">
        <v>31824</v>
      </c>
      <c r="Q33" s="19">
        <v>32377</v>
      </c>
      <c r="R33" s="19">
        <v>33559</v>
      </c>
      <c r="S33" s="19">
        <v>34296</v>
      </c>
      <c r="T33" s="37">
        <v>32656</v>
      </c>
      <c r="U33">
        <v>33498</v>
      </c>
      <c r="V33" s="24">
        <v>35135</v>
      </c>
      <c r="W33" s="38">
        <v>35814</v>
      </c>
    </row>
    <row r="34" spans="1:23" ht="12">
      <c r="A34" s="1" t="s">
        <v>668</v>
      </c>
      <c r="B34" s="19">
        <v>6524</v>
      </c>
      <c r="C34" s="19">
        <v>6400</v>
      </c>
      <c r="D34" s="19">
        <v>6400</v>
      </c>
      <c r="E34" s="19">
        <v>6400</v>
      </c>
      <c r="F34" s="19">
        <v>6700</v>
      </c>
      <c r="G34" s="19">
        <v>7000</v>
      </c>
      <c r="H34" s="19">
        <v>7100</v>
      </c>
      <c r="I34" s="19">
        <v>7100</v>
      </c>
      <c r="J34" s="19">
        <v>7300</v>
      </c>
      <c r="K34" s="19">
        <v>7017</v>
      </c>
      <c r="L34" s="19">
        <v>6734</v>
      </c>
      <c r="M34" s="19">
        <v>6895</v>
      </c>
      <c r="N34" s="19">
        <v>7046</v>
      </c>
      <c r="O34" s="19">
        <v>7113</v>
      </c>
      <c r="P34" s="19">
        <v>7229</v>
      </c>
      <c r="Q34" s="19">
        <v>7897</v>
      </c>
      <c r="R34" s="19">
        <v>8284</v>
      </c>
      <c r="S34" s="19">
        <v>8469</v>
      </c>
      <c r="T34" s="37">
        <v>7736</v>
      </c>
      <c r="U34">
        <v>7891</v>
      </c>
      <c r="V34" s="24">
        <v>10290</v>
      </c>
      <c r="W34" s="38">
        <v>10589</v>
      </c>
    </row>
    <row r="35" spans="1:23" ht="12">
      <c r="A35" s="1" t="s">
        <v>670</v>
      </c>
      <c r="B35" s="19">
        <v>18149</v>
      </c>
      <c r="C35" s="19">
        <v>18200</v>
      </c>
      <c r="D35" s="19">
        <v>18200</v>
      </c>
      <c r="E35" s="19">
        <v>18300</v>
      </c>
      <c r="F35" s="19">
        <v>18400</v>
      </c>
      <c r="G35" s="19">
        <v>18500</v>
      </c>
      <c r="H35" s="19">
        <v>17500</v>
      </c>
      <c r="I35" s="19">
        <v>17400</v>
      </c>
      <c r="J35" s="19">
        <v>17400</v>
      </c>
      <c r="K35" s="19">
        <v>16781</v>
      </c>
      <c r="L35" s="19">
        <v>16162</v>
      </c>
      <c r="M35" s="19">
        <v>16165</v>
      </c>
      <c r="N35" s="19">
        <v>15961</v>
      </c>
      <c r="O35" s="19">
        <v>15995</v>
      </c>
      <c r="P35" s="19">
        <v>15929</v>
      </c>
      <c r="Q35" s="19">
        <v>15899</v>
      </c>
      <c r="R35" s="19">
        <v>15833</v>
      </c>
      <c r="S35" s="19">
        <v>15793</v>
      </c>
      <c r="T35" s="37">
        <v>15282</v>
      </c>
      <c r="U35">
        <v>14996</v>
      </c>
      <c r="V35" s="24">
        <v>15416</v>
      </c>
      <c r="W35" s="38">
        <v>15311</v>
      </c>
    </row>
    <row r="36" spans="1:23" ht="12">
      <c r="A36" s="1" t="s">
        <v>672</v>
      </c>
      <c r="B36" s="19">
        <v>144903</v>
      </c>
      <c r="C36" s="19">
        <v>148400</v>
      </c>
      <c r="D36" s="19">
        <v>151100</v>
      </c>
      <c r="E36" s="19">
        <v>153000</v>
      </c>
      <c r="F36" s="19">
        <v>154800</v>
      </c>
      <c r="G36" s="19">
        <v>157700</v>
      </c>
      <c r="H36" s="19">
        <v>157100</v>
      </c>
      <c r="I36" s="19">
        <v>157600</v>
      </c>
      <c r="J36" s="19">
        <v>160100</v>
      </c>
      <c r="K36" s="19">
        <v>165072.5</v>
      </c>
      <c r="L36" s="19">
        <v>171439</v>
      </c>
      <c r="M36" s="19">
        <v>171922</v>
      </c>
      <c r="N36" s="19">
        <v>177286</v>
      </c>
      <c r="O36" s="19">
        <v>176472</v>
      </c>
      <c r="P36" s="19">
        <v>178761</v>
      </c>
      <c r="Q36" s="19">
        <v>178700</v>
      </c>
      <c r="R36" s="19">
        <v>176400</v>
      </c>
      <c r="S36" s="19">
        <v>175839</v>
      </c>
      <c r="T36" s="37">
        <v>178001</v>
      </c>
      <c r="U36">
        <v>179138</v>
      </c>
      <c r="V36" s="24">
        <v>180150</v>
      </c>
      <c r="W36" s="38">
        <v>180305</v>
      </c>
    </row>
    <row r="37" spans="1:23" ht="12">
      <c r="A37" s="1" t="s">
        <v>674</v>
      </c>
      <c r="B37" s="19">
        <v>266979</v>
      </c>
      <c r="C37" s="19">
        <v>274000</v>
      </c>
      <c r="D37" s="19">
        <v>267500</v>
      </c>
      <c r="E37" s="19">
        <v>279400</v>
      </c>
      <c r="F37" s="19">
        <v>282300</v>
      </c>
      <c r="G37" s="19">
        <v>274800</v>
      </c>
      <c r="H37" s="19">
        <v>277500</v>
      </c>
      <c r="I37" s="19">
        <v>286300</v>
      </c>
      <c r="J37" s="19">
        <v>286500</v>
      </c>
      <c r="K37" s="19">
        <v>273864.5</v>
      </c>
      <c r="L37" s="19">
        <v>261250</v>
      </c>
      <c r="M37" s="19">
        <v>252756</v>
      </c>
      <c r="N37" s="19">
        <v>253768</v>
      </c>
      <c r="O37" s="19">
        <v>250163</v>
      </c>
      <c r="P37" s="19">
        <v>241560</v>
      </c>
      <c r="Q37" s="19">
        <v>235427</v>
      </c>
      <c r="R37" s="19">
        <v>232642</v>
      </c>
      <c r="S37" s="19">
        <v>229386</v>
      </c>
      <c r="T37" s="37">
        <v>227108</v>
      </c>
      <c r="U37">
        <v>225875</v>
      </c>
      <c r="V37" s="24">
        <v>234403</v>
      </c>
      <c r="W37" s="38">
        <v>233147</v>
      </c>
    </row>
    <row r="38" spans="1:23" ht="12">
      <c r="A38" s="1" t="s">
        <v>676</v>
      </c>
      <c r="B38" s="19">
        <v>4757</v>
      </c>
      <c r="C38" s="19">
        <v>4600</v>
      </c>
      <c r="D38" s="19">
        <v>4600</v>
      </c>
      <c r="E38" s="19">
        <v>4700</v>
      </c>
      <c r="F38" s="19">
        <v>4500</v>
      </c>
      <c r="G38" s="19">
        <v>4700</v>
      </c>
      <c r="H38" s="19">
        <v>4400</v>
      </c>
      <c r="I38" s="19">
        <v>4400</v>
      </c>
      <c r="J38" s="19">
        <v>4300</v>
      </c>
      <c r="K38" s="19">
        <v>4273.5</v>
      </c>
      <c r="L38" s="19">
        <v>4247</v>
      </c>
      <c r="M38" s="19">
        <v>4142</v>
      </c>
      <c r="N38" s="19">
        <v>4101</v>
      </c>
      <c r="O38" s="19">
        <v>4201</v>
      </c>
      <c r="P38" s="19">
        <v>4292</v>
      </c>
      <c r="Q38" s="19">
        <v>4399</v>
      </c>
      <c r="R38" s="19">
        <v>4259</v>
      </c>
      <c r="S38" s="19">
        <v>4240</v>
      </c>
      <c r="T38" s="37">
        <v>4057</v>
      </c>
      <c r="U38">
        <v>4008</v>
      </c>
      <c r="V38" s="24">
        <v>3904</v>
      </c>
      <c r="W38" s="38">
        <v>3886</v>
      </c>
    </row>
    <row r="39" spans="1:23" ht="12">
      <c r="A39" s="1" t="s">
        <v>678</v>
      </c>
      <c r="B39" s="19">
        <v>41055</v>
      </c>
      <c r="C39" s="19">
        <v>40500</v>
      </c>
      <c r="D39" s="19">
        <v>40200</v>
      </c>
      <c r="E39" s="19">
        <v>40500</v>
      </c>
      <c r="F39" s="19">
        <v>40300</v>
      </c>
      <c r="G39" s="19">
        <v>40600</v>
      </c>
      <c r="H39" s="19">
        <v>42400</v>
      </c>
      <c r="I39" s="19">
        <v>42600</v>
      </c>
      <c r="J39" s="19">
        <v>42500</v>
      </c>
      <c r="K39" s="19">
        <v>40443</v>
      </c>
      <c r="L39" s="19">
        <v>37027</v>
      </c>
      <c r="M39" s="19">
        <v>39404</v>
      </c>
      <c r="N39" s="19">
        <v>40111</v>
      </c>
      <c r="O39" s="19">
        <v>37217</v>
      </c>
      <c r="P39" s="19">
        <v>36890</v>
      </c>
      <c r="Q39" s="19">
        <v>34707</v>
      </c>
      <c r="R39" s="19">
        <v>34235</v>
      </c>
      <c r="S39" s="19">
        <v>34138</v>
      </c>
      <c r="T39" s="37">
        <v>34853</v>
      </c>
      <c r="U39">
        <v>34398</v>
      </c>
      <c r="V39" s="24">
        <v>33740</v>
      </c>
      <c r="W39" s="38">
        <v>33457</v>
      </c>
    </row>
    <row r="40" spans="1:23" ht="12">
      <c r="A40" s="1" t="s">
        <v>680</v>
      </c>
      <c r="B40" s="19">
        <v>8726</v>
      </c>
      <c r="C40" s="19">
        <v>9200</v>
      </c>
      <c r="D40" s="19">
        <v>9500</v>
      </c>
      <c r="E40" s="19">
        <v>9600</v>
      </c>
      <c r="F40" s="19">
        <v>9700</v>
      </c>
      <c r="G40" s="19">
        <v>10000</v>
      </c>
      <c r="H40" s="19">
        <v>10400</v>
      </c>
      <c r="I40" s="19">
        <v>10800</v>
      </c>
      <c r="J40" s="19">
        <v>11100</v>
      </c>
      <c r="K40" s="19">
        <v>11052.5</v>
      </c>
      <c r="L40" s="19">
        <v>11005</v>
      </c>
      <c r="M40" s="19">
        <v>11217</v>
      </c>
      <c r="N40" s="19">
        <v>11231</v>
      </c>
      <c r="O40" s="19">
        <v>11338</v>
      </c>
      <c r="P40" s="19">
        <v>11394</v>
      </c>
      <c r="Q40" s="19">
        <v>11383</v>
      </c>
      <c r="R40" s="19">
        <v>11438</v>
      </c>
      <c r="S40" s="19">
        <v>11450</v>
      </c>
      <c r="T40" s="37">
        <v>11431</v>
      </c>
      <c r="U40">
        <v>11571</v>
      </c>
      <c r="V40" s="24">
        <v>11566</v>
      </c>
      <c r="W40" s="38">
        <v>11694</v>
      </c>
    </row>
    <row r="41" spans="1:23" ht="12">
      <c r="A41" s="1" t="s">
        <v>682</v>
      </c>
      <c r="B41" s="19">
        <v>104577</v>
      </c>
      <c r="C41" s="19">
        <v>104600</v>
      </c>
      <c r="D41" s="19">
        <v>105900</v>
      </c>
      <c r="E41" s="19">
        <v>107100</v>
      </c>
      <c r="F41" s="19">
        <v>109300</v>
      </c>
      <c r="G41" s="19">
        <v>110500</v>
      </c>
      <c r="H41" s="19">
        <v>106700</v>
      </c>
      <c r="I41" s="19">
        <v>106800</v>
      </c>
      <c r="J41" s="19">
        <v>107500</v>
      </c>
      <c r="K41" s="19">
        <v>105703.5</v>
      </c>
      <c r="L41" s="19">
        <v>103910</v>
      </c>
      <c r="M41" s="19">
        <v>103615</v>
      </c>
      <c r="N41" s="19">
        <v>104361</v>
      </c>
      <c r="O41" s="19">
        <v>104149</v>
      </c>
      <c r="P41" s="19">
        <v>103623</v>
      </c>
      <c r="Q41" s="19">
        <v>101874</v>
      </c>
      <c r="R41" s="19">
        <v>101005</v>
      </c>
      <c r="S41" s="19">
        <v>99503</v>
      </c>
      <c r="T41" s="37">
        <v>99049</v>
      </c>
      <c r="U41">
        <v>98305</v>
      </c>
      <c r="V41" s="24">
        <v>100565</v>
      </c>
      <c r="W41" s="38">
        <v>99494</v>
      </c>
    </row>
    <row r="42" spans="1:23" ht="12">
      <c r="A42" s="1" t="s">
        <v>684</v>
      </c>
      <c r="B42" s="19">
        <v>13225</v>
      </c>
      <c r="C42" s="19">
        <v>13500</v>
      </c>
      <c r="D42" s="19">
        <v>13100</v>
      </c>
      <c r="E42" s="19">
        <v>13300</v>
      </c>
      <c r="F42" s="19">
        <v>13400</v>
      </c>
      <c r="G42" s="19">
        <v>13500</v>
      </c>
      <c r="H42" s="19">
        <v>13500</v>
      </c>
      <c r="I42" s="19">
        <v>13400</v>
      </c>
      <c r="J42" s="19">
        <v>13300</v>
      </c>
      <c r="K42" s="19">
        <v>14620</v>
      </c>
      <c r="L42" s="19">
        <v>15940</v>
      </c>
      <c r="M42" s="19">
        <v>15743</v>
      </c>
      <c r="N42" s="19">
        <v>16120</v>
      </c>
      <c r="O42" s="19">
        <v>16215</v>
      </c>
      <c r="P42" s="19">
        <v>16125</v>
      </c>
      <c r="Q42" s="19">
        <v>15614</v>
      </c>
      <c r="R42" s="19">
        <v>15283</v>
      </c>
      <c r="S42" s="19">
        <v>15320</v>
      </c>
      <c r="T42" s="37">
        <v>15559</v>
      </c>
      <c r="U42">
        <v>15668</v>
      </c>
      <c r="V42" s="24">
        <v>15859</v>
      </c>
      <c r="W42" s="38">
        <v>15352</v>
      </c>
    </row>
    <row r="43" spans="1:23" ht="12">
      <c r="A43" s="1" t="s">
        <v>686</v>
      </c>
      <c r="B43" s="19">
        <v>219214</v>
      </c>
      <c r="C43" s="19">
        <v>218600</v>
      </c>
      <c r="D43" s="19">
        <v>218800</v>
      </c>
      <c r="E43" s="19">
        <v>220300</v>
      </c>
      <c r="F43" s="19">
        <v>218200</v>
      </c>
      <c r="G43" s="19">
        <v>217500</v>
      </c>
      <c r="H43" s="19">
        <v>215900</v>
      </c>
      <c r="I43" s="19">
        <v>214300</v>
      </c>
      <c r="J43" s="19">
        <v>213300</v>
      </c>
      <c r="K43" s="19">
        <v>208178</v>
      </c>
      <c r="L43" s="19">
        <v>202798</v>
      </c>
      <c r="M43" s="19">
        <v>202824</v>
      </c>
      <c r="N43" s="19">
        <v>202263</v>
      </c>
      <c r="O43" s="19">
        <v>199862</v>
      </c>
      <c r="P43" s="19">
        <v>198057</v>
      </c>
      <c r="Q43" s="19">
        <v>193306</v>
      </c>
      <c r="R43" s="19">
        <v>190965</v>
      </c>
      <c r="S43" s="19">
        <v>192395</v>
      </c>
      <c r="T43" s="37">
        <v>191001</v>
      </c>
      <c r="U43">
        <v>189700</v>
      </c>
      <c r="V43" s="24">
        <v>197790</v>
      </c>
      <c r="W43" s="38">
        <v>195966</v>
      </c>
    </row>
    <row r="44" spans="1:23" ht="12">
      <c r="A44" s="1" t="s">
        <v>688</v>
      </c>
      <c r="B44" s="19">
        <v>100220</v>
      </c>
      <c r="C44" s="19">
        <v>100400</v>
      </c>
      <c r="D44" s="19">
        <v>100500</v>
      </c>
      <c r="E44" s="19">
        <v>100500</v>
      </c>
      <c r="F44" s="19">
        <v>100600</v>
      </c>
      <c r="G44" s="19">
        <v>101000</v>
      </c>
      <c r="H44" s="19">
        <v>99200</v>
      </c>
      <c r="I44" s="19">
        <v>98600</v>
      </c>
      <c r="J44" s="19">
        <v>97700</v>
      </c>
      <c r="K44" s="19">
        <v>97048.5</v>
      </c>
      <c r="L44" s="19">
        <v>96509</v>
      </c>
      <c r="M44" s="19">
        <v>97156</v>
      </c>
      <c r="N44" s="19">
        <v>96754</v>
      </c>
      <c r="O44" s="19">
        <v>96304</v>
      </c>
      <c r="P44" s="19">
        <v>95757</v>
      </c>
      <c r="Q44" s="19">
        <v>95348</v>
      </c>
      <c r="R44" s="19">
        <v>94431</v>
      </c>
      <c r="S44" s="19">
        <v>94153</v>
      </c>
      <c r="T44" s="37">
        <v>93797</v>
      </c>
      <c r="U44">
        <v>93357</v>
      </c>
      <c r="V44" s="24">
        <v>94911</v>
      </c>
      <c r="W44" s="38">
        <v>93889</v>
      </c>
    </row>
    <row r="45" spans="1:23" ht="12">
      <c r="A45" s="1" t="s">
        <v>690</v>
      </c>
      <c r="B45" s="19">
        <v>23958</v>
      </c>
      <c r="C45" s="19">
        <v>24000</v>
      </c>
      <c r="D45" s="19">
        <v>24000</v>
      </c>
      <c r="E45" s="19">
        <v>24000</v>
      </c>
      <c r="F45" s="19">
        <v>24100</v>
      </c>
      <c r="G45" s="19">
        <v>24100</v>
      </c>
      <c r="H45" s="19">
        <v>24300</v>
      </c>
      <c r="I45" s="19">
        <v>24600</v>
      </c>
      <c r="J45" s="19">
        <v>24900</v>
      </c>
      <c r="K45" s="19">
        <v>24328</v>
      </c>
      <c r="L45" s="19">
        <v>23797</v>
      </c>
      <c r="M45" s="19">
        <v>23835</v>
      </c>
      <c r="N45" s="19">
        <v>23840</v>
      </c>
      <c r="O45" s="19">
        <v>23913</v>
      </c>
      <c r="P45" s="19">
        <v>24222</v>
      </c>
      <c r="Q45" s="19">
        <v>24257</v>
      </c>
      <c r="R45" s="19">
        <v>24866</v>
      </c>
      <c r="S45" s="19">
        <v>24797</v>
      </c>
      <c r="T45" s="37">
        <v>24225</v>
      </c>
      <c r="U45">
        <v>24037</v>
      </c>
      <c r="V45" s="24">
        <v>24747</v>
      </c>
      <c r="W45" s="38">
        <v>24635</v>
      </c>
    </row>
    <row r="46" spans="1:20" ht="12">
      <c r="A46" s="1" t="s">
        <v>692</v>
      </c>
      <c r="B46" s="19">
        <v>7093</v>
      </c>
      <c r="C46" s="19">
        <v>7100</v>
      </c>
      <c r="D46" s="19">
        <v>7100</v>
      </c>
      <c r="E46" s="19">
        <v>7100</v>
      </c>
      <c r="F46" s="19">
        <v>7200</v>
      </c>
      <c r="G46" s="19">
        <v>7300</v>
      </c>
      <c r="H46" s="19">
        <v>7200</v>
      </c>
      <c r="I46" s="19">
        <v>7000</v>
      </c>
      <c r="J46" s="19">
        <v>6900</v>
      </c>
      <c r="K46" s="19">
        <v>6948.5</v>
      </c>
      <c r="L46" s="19">
        <v>6997</v>
      </c>
      <c r="M46" s="19">
        <v>6891</v>
      </c>
      <c r="N46" s="19">
        <v>7023</v>
      </c>
      <c r="O46" s="11" t="s">
        <v>624</v>
      </c>
      <c r="P46" s="11" t="s">
        <v>624</v>
      </c>
      <c r="Q46" s="11" t="s">
        <v>624</v>
      </c>
      <c r="R46" s="11" t="s">
        <v>624</v>
      </c>
      <c r="S46" s="11" t="s">
        <v>624</v>
      </c>
      <c r="T46" s="11" t="s">
        <v>624</v>
      </c>
    </row>
    <row r="47" spans="1:23" ht="12">
      <c r="A47" s="1" t="s">
        <v>693</v>
      </c>
      <c r="B47" s="19">
        <v>21857</v>
      </c>
      <c r="C47" s="19">
        <v>21900</v>
      </c>
      <c r="D47" s="19">
        <v>22100</v>
      </c>
      <c r="E47" s="19">
        <v>22200</v>
      </c>
      <c r="F47" s="19">
        <v>21700</v>
      </c>
      <c r="G47" s="19">
        <v>21600</v>
      </c>
      <c r="H47" s="19">
        <v>24400</v>
      </c>
      <c r="I47" s="19">
        <v>24500</v>
      </c>
      <c r="J47" s="19">
        <v>24500</v>
      </c>
      <c r="K47" s="19">
        <v>24480.5</v>
      </c>
      <c r="L47" s="19">
        <v>24461</v>
      </c>
      <c r="M47" s="19">
        <v>24572</v>
      </c>
      <c r="N47" s="19">
        <v>24624</v>
      </c>
      <c r="O47" s="19">
        <v>24443</v>
      </c>
      <c r="P47" s="19">
        <v>24263</v>
      </c>
      <c r="Q47" s="19">
        <v>23649</v>
      </c>
      <c r="R47" s="19">
        <v>23170</v>
      </c>
      <c r="S47" s="19">
        <v>23327</v>
      </c>
      <c r="T47" s="37">
        <v>24619</v>
      </c>
      <c r="U47">
        <v>24496</v>
      </c>
      <c r="V47" s="24">
        <v>23853</v>
      </c>
      <c r="W47" s="38">
        <v>23875</v>
      </c>
    </row>
    <row r="48" spans="1:23" ht="12">
      <c r="A48" s="1" t="s">
        <v>695</v>
      </c>
      <c r="B48" s="19">
        <v>47621</v>
      </c>
      <c r="C48" s="19">
        <v>47300</v>
      </c>
      <c r="D48" s="19">
        <v>47500</v>
      </c>
      <c r="E48" s="19">
        <v>48100</v>
      </c>
      <c r="F48" s="19">
        <v>49000</v>
      </c>
      <c r="G48" s="19">
        <v>50200</v>
      </c>
      <c r="H48" s="19">
        <v>50400</v>
      </c>
      <c r="I48" s="19">
        <v>51500</v>
      </c>
      <c r="J48" s="19">
        <v>52200</v>
      </c>
      <c r="K48" s="19">
        <v>52170.5</v>
      </c>
      <c r="L48" s="19">
        <v>52143</v>
      </c>
      <c r="M48" s="19">
        <v>52752</v>
      </c>
      <c r="N48" s="19">
        <v>53276</v>
      </c>
      <c r="O48" s="19">
        <v>53988</v>
      </c>
      <c r="P48" s="19">
        <v>54793</v>
      </c>
      <c r="Q48" s="19">
        <v>56583</v>
      </c>
      <c r="R48" s="19">
        <v>58811</v>
      </c>
      <c r="S48" s="19">
        <v>61033</v>
      </c>
      <c r="T48" s="37">
        <v>62675</v>
      </c>
      <c r="U48">
        <v>64805</v>
      </c>
      <c r="V48" s="24">
        <v>63677</v>
      </c>
      <c r="W48" s="38">
        <v>67107</v>
      </c>
    </row>
    <row r="49" spans="1:23" ht="12">
      <c r="A49" s="1" t="s">
        <v>697</v>
      </c>
      <c r="B49" s="19">
        <v>262199</v>
      </c>
      <c r="C49" s="19">
        <v>274600</v>
      </c>
      <c r="D49" s="19">
        <v>283100</v>
      </c>
      <c r="E49" s="19">
        <v>296100</v>
      </c>
      <c r="F49" s="19">
        <v>307800</v>
      </c>
      <c r="G49" s="19">
        <v>318300</v>
      </c>
      <c r="H49" s="19">
        <v>336300</v>
      </c>
      <c r="I49" s="19">
        <v>351700</v>
      </c>
      <c r="J49" s="19">
        <v>365300</v>
      </c>
      <c r="K49" s="19">
        <v>379184.5</v>
      </c>
      <c r="L49" s="19">
        <v>393089</v>
      </c>
      <c r="M49" s="19">
        <v>404469</v>
      </c>
      <c r="N49" s="19">
        <v>417061</v>
      </c>
      <c r="O49" s="19">
        <v>423749</v>
      </c>
      <c r="P49" s="19">
        <v>426608</v>
      </c>
      <c r="Q49" s="19">
        <v>428568</v>
      </c>
      <c r="R49" s="19">
        <v>429062</v>
      </c>
      <c r="S49" s="19">
        <v>432545</v>
      </c>
      <c r="T49" s="37">
        <v>430656</v>
      </c>
      <c r="U49">
        <v>433461</v>
      </c>
      <c r="V49" s="24">
        <v>425257</v>
      </c>
      <c r="W49" s="38">
        <v>426931</v>
      </c>
    </row>
    <row r="50" spans="1:23" ht="12">
      <c r="A50" s="1" t="s">
        <v>699</v>
      </c>
      <c r="B50" s="19">
        <v>15329</v>
      </c>
      <c r="C50" s="19">
        <v>18500</v>
      </c>
      <c r="D50" s="19">
        <v>18400</v>
      </c>
      <c r="E50" s="19">
        <v>18300</v>
      </c>
      <c r="F50" s="19">
        <v>18300</v>
      </c>
      <c r="G50" s="19">
        <v>18400</v>
      </c>
      <c r="H50" s="19">
        <v>19000</v>
      </c>
      <c r="I50" s="19">
        <v>19300</v>
      </c>
      <c r="J50" s="19">
        <v>19400</v>
      </c>
      <c r="K50" s="19">
        <v>18974.5</v>
      </c>
      <c r="L50" s="19">
        <v>18549</v>
      </c>
      <c r="M50" s="19">
        <v>18709</v>
      </c>
      <c r="N50" s="19">
        <v>18715</v>
      </c>
      <c r="O50" s="19">
        <v>18484</v>
      </c>
      <c r="P50" s="19">
        <v>18499</v>
      </c>
      <c r="Q50" s="19">
        <v>18279</v>
      </c>
      <c r="R50" s="19">
        <v>18414</v>
      </c>
      <c r="S50" s="19">
        <v>18554</v>
      </c>
      <c r="T50" s="37">
        <v>19064</v>
      </c>
      <c r="U50">
        <v>19274</v>
      </c>
      <c r="V50" s="24">
        <v>19520</v>
      </c>
      <c r="W50" s="38">
        <v>19918</v>
      </c>
    </row>
    <row r="51" spans="1:23" ht="12">
      <c r="A51" s="1" t="s">
        <v>701</v>
      </c>
      <c r="B51" s="19">
        <v>9870</v>
      </c>
      <c r="C51" s="19">
        <v>10600</v>
      </c>
      <c r="D51" s="19">
        <v>10500</v>
      </c>
      <c r="E51" s="19">
        <v>10600</v>
      </c>
      <c r="F51" s="19">
        <v>10800</v>
      </c>
      <c r="G51" s="19">
        <v>11300</v>
      </c>
      <c r="H51" s="19">
        <v>11800</v>
      </c>
      <c r="I51" s="19">
        <v>12300</v>
      </c>
      <c r="J51" s="19">
        <v>12700</v>
      </c>
      <c r="K51" s="19">
        <v>12115</v>
      </c>
      <c r="L51" s="19">
        <v>11409</v>
      </c>
      <c r="M51" s="19">
        <v>11848</v>
      </c>
      <c r="N51" s="19">
        <v>12088</v>
      </c>
      <c r="O51" s="19">
        <v>11864</v>
      </c>
      <c r="P51" s="19">
        <v>12303</v>
      </c>
      <c r="Q51" s="19">
        <v>11582</v>
      </c>
      <c r="R51" s="19">
        <v>11641</v>
      </c>
      <c r="S51" s="19">
        <v>11800</v>
      </c>
      <c r="T51" s="37">
        <v>12363</v>
      </c>
      <c r="U51">
        <v>12495</v>
      </c>
      <c r="V51" s="24">
        <v>11998</v>
      </c>
      <c r="W51" s="38">
        <v>12102</v>
      </c>
    </row>
    <row r="52" spans="1:23" ht="12">
      <c r="A52" s="1" t="s">
        <v>703</v>
      </c>
      <c r="B52" s="19">
        <v>20217</v>
      </c>
      <c r="C52" s="19">
        <v>20400</v>
      </c>
      <c r="D52" s="19">
        <v>20300</v>
      </c>
      <c r="E52" s="19">
        <v>20500</v>
      </c>
      <c r="F52" s="19">
        <v>20600</v>
      </c>
      <c r="G52" s="19">
        <v>20800</v>
      </c>
      <c r="H52" s="19">
        <v>21000</v>
      </c>
      <c r="I52" s="19">
        <v>21700</v>
      </c>
      <c r="J52" s="19">
        <v>22300</v>
      </c>
      <c r="K52" s="19">
        <v>22123.5</v>
      </c>
      <c r="L52" s="19">
        <v>21947</v>
      </c>
      <c r="M52" s="19">
        <v>22556</v>
      </c>
      <c r="N52" s="19">
        <v>22860</v>
      </c>
      <c r="O52" s="19">
        <v>22478</v>
      </c>
      <c r="P52" s="19">
        <v>22848</v>
      </c>
      <c r="Q52" s="19">
        <v>22165</v>
      </c>
      <c r="R52" s="19">
        <v>22104</v>
      </c>
      <c r="S52" s="19">
        <v>22433</v>
      </c>
      <c r="T52" s="37">
        <v>22396</v>
      </c>
      <c r="U52">
        <v>22477</v>
      </c>
      <c r="V52" s="24">
        <v>23585</v>
      </c>
      <c r="W52" s="38">
        <v>24141</v>
      </c>
    </row>
    <row r="53" ht="12">
      <c r="V53" s="11"/>
    </row>
    <row r="54" spans="1:23" ht="12">
      <c r="A54" s="1" t="s">
        <v>444</v>
      </c>
      <c r="B54" s="19">
        <f aca="true" t="shared" si="0" ref="B54:J54">SUM(B12:B52)</f>
        <v>2020159</v>
      </c>
      <c r="C54" s="19">
        <f t="shared" si="0"/>
        <v>2065000</v>
      </c>
      <c r="D54" s="19">
        <f t="shared" si="0"/>
        <v>2073300</v>
      </c>
      <c r="E54" s="19">
        <f t="shared" si="0"/>
        <v>2109500</v>
      </c>
      <c r="F54" s="19">
        <f t="shared" si="0"/>
        <v>2133700</v>
      </c>
      <c r="G54" s="19">
        <f t="shared" si="0"/>
        <v>2152200</v>
      </c>
      <c r="H54" s="19">
        <f t="shared" si="0"/>
        <v>2181000</v>
      </c>
      <c r="I54" s="19">
        <f t="shared" si="0"/>
        <v>2216300</v>
      </c>
      <c r="J54" s="19">
        <f t="shared" si="0"/>
        <v>2245000</v>
      </c>
      <c r="K54" s="19">
        <v>2248193</v>
      </c>
      <c r="L54" s="19">
        <f>SUM(L12:L52)</f>
        <v>2252127</v>
      </c>
      <c r="M54" s="19">
        <f>SUM(M12:M52)</f>
        <v>2274129</v>
      </c>
      <c r="N54" s="19">
        <f>SUM(N12:N52)</f>
        <v>2307957</v>
      </c>
      <c r="O54" s="19">
        <v>2321507.5</v>
      </c>
      <c r="P54" s="19">
        <f aca="true" t="shared" si="1" ref="P54:W54">SUM(P12:P52)</f>
        <v>2311535</v>
      </c>
      <c r="Q54" s="19">
        <f t="shared" si="1"/>
        <v>2297969</v>
      </c>
      <c r="R54" s="19">
        <f t="shared" si="1"/>
        <v>2295882</v>
      </c>
      <c r="S54" s="19">
        <f t="shared" si="1"/>
        <v>2307478</v>
      </c>
      <c r="T54" s="19">
        <f t="shared" si="1"/>
        <v>2303057</v>
      </c>
      <c r="U54" s="39">
        <f t="shared" si="1"/>
        <v>2309369</v>
      </c>
      <c r="V54" s="39">
        <f t="shared" si="1"/>
        <v>2358194</v>
      </c>
      <c r="W54" s="39">
        <f t="shared" si="1"/>
        <v>2361280</v>
      </c>
    </row>
    <row r="55" spans="1:14" ht="12">
      <c r="A55" s="1"/>
      <c r="C55" s="19">
        <f aca="true" t="shared" si="2" ref="C55:J55">((C54-B54)/B54)</f>
        <v>0.022196767680167748</v>
      </c>
      <c r="D55" s="19">
        <f t="shared" si="2"/>
        <v>0.004019370460048426</v>
      </c>
      <c r="E55" s="19">
        <f t="shared" si="2"/>
        <v>0.01746008778276178</v>
      </c>
      <c r="F55" s="19">
        <f t="shared" si="2"/>
        <v>0.011471912775539227</v>
      </c>
      <c r="G55" s="19">
        <f t="shared" si="2"/>
        <v>0.008670384777616348</v>
      </c>
      <c r="H55" s="19">
        <f t="shared" si="2"/>
        <v>0.013381655979927517</v>
      </c>
      <c r="I55" s="19">
        <f t="shared" si="2"/>
        <v>0.016185236130215497</v>
      </c>
      <c r="J55" s="19">
        <f t="shared" si="2"/>
        <v>0.012949510445336822</v>
      </c>
      <c r="K55" s="20">
        <v>0.00142227171492205</v>
      </c>
      <c r="L55" s="19">
        <f>((L54-K54)/K54)</f>
        <v>0.0017498497682360901</v>
      </c>
      <c r="M55" s="20">
        <f>((M54-L54)/L54)</f>
        <v>0.009769431297613323</v>
      </c>
      <c r="N55" s="19">
        <f>((N54-M54)/M54)</f>
        <v>0.01487514560519654</v>
      </c>
    </row>
    <row r="58" ht="12">
      <c r="A58" s="1" t="s">
        <v>308</v>
      </c>
    </row>
    <row r="60" spans="1:23" ht="12">
      <c r="A60" s="1" t="s">
        <v>707</v>
      </c>
      <c r="B60" s="19">
        <v>31268</v>
      </c>
      <c r="C60" s="19">
        <v>31100</v>
      </c>
      <c r="D60" s="19">
        <v>31100</v>
      </c>
      <c r="E60" s="19">
        <v>31000</v>
      </c>
      <c r="F60" s="19">
        <v>31100</v>
      </c>
      <c r="G60" s="19">
        <v>31200</v>
      </c>
      <c r="H60" s="19">
        <v>31000</v>
      </c>
      <c r="I60" s="19">
        <v>31300</v>
      </c>
      <c r="J60" s="19">
        <v>31500</v>
      </c>
      <c r="K60" s="19">
        <v>31601.5</v>
      </c>
      <c r="L60" s="19">
        <v>31703</v>
      </c>
      <c r="M60" s="19">
        <v>31865</v>
      </c>
      <c r="N60" s="19">
        <v>31985</v>
      </c>
      <c r="O60" s="19">
        <v>32100</v>
      </c>
      <c r="P60" s="19">
        <v>32186</v>
      </c>
      <c r="Q60" s="19">
        <v>32078</v>
      </c>
      <c r="R60" s="19">
        <v>32126</v>
      </c>
      <c r="S60" s="19">
        <v>32096</v>
      </c>
      <c r="T60" s="37">
        <v>32252</v>
      </c>
      <c r="U60">
        <v>32121</v>
      </c>
      <c r="V60" s="24">
        <v>38305</v>
      </c>
      <c r="W60" s="38">
        <v>38414</v>
      </c>
    </row>
    <row r="61" spans="1:23" ht="12">
      <c r="A61" s="1" t="s">
        <v>710</v>
      </c>
      <c r="B61" s="19">
        <v>55783</v>
      </c>
      <c r="C61" s="19">
        <v>56600</v>
      </c>
      <c r="D61" s="19">
        <v>57400</v>
      </c>
      <c r="E61" s="19">
        <v>57800</v>
      </c>
      <c r="F61" s="19">
        <v>59300</v>
      </c>
      <c r="G61" s="19">
        <v>59500</v>
      </c>
      <c r="H61" s="19">
        <v>59100</v>
      </c>
      <c r="I61" s="19">
        <v>59900</v>
      </c>
      <c r="J61" s="19">
        <v>61100</v>
      </c>
      <c r="K61" s="19">
        <v>64570</v>
      </c>
      <c r="L61" s="19">
        <v>68172</v>
      </c>
      <c r="M61" s="19">
        <v>68438</v>
      </c>
      <c r="N61" s="19">
        <v>68385</v>
      </c>
      <c r="O61" s="19">
        <v>71350</v>
      </c>
      <c r="P61" s="19">
        <v>72594</v>
      </c>
      <c r="Q61" s="19">
        <v>75801</v>
      </c>
      <c r="R61" s="19">
        <v>77053</v>
      </c>
      <c r="S61" s="19">
        <v>77518</v>
      </c>
      <c r="T61" s="37">
        <v>79417</v>
      </c>
      <c r="U61">
        <v>80145</v>
      </c>
      <c r="V61" s="24">
        <v>79236</v>
      </c>
      <c r="W61" s="38">
        <v>80413</v>
      </c>
    </row>
    <row r="62" spans="1:23" ht="12">
      <c r="A62" s="1" t="s">
        <v>712</v>
      </c>
      <c r="B62" s="19">
        <v>14333</v>
      </c>
      <c r="C62" s="19">
        <v>14200</v>
      </c>
      <c r="D62" s="19">
        <v>13800</v>
      </c>
      <c r="E62" s="19">
        <v>13700</v>
      </c>
      <c r="F62" s="19">
        <v>13700</v>
      </c>
      <c r="G62" s="19">
        <v>13900</v>
      </c>
      <c r="H62" s="19">
        <v>13800</v>
      </c>
      <c r="I62" s="19">
        <v>13500</v>
      </c>
      <c r="J62" s="19">
        <v>13300</v>
      </c>
      <c r="K62" s="19">
        <v>13238</v>
      </c>
      <c r="L62" s="19">
        <v>12969</v>
      </c>
      <c r="M62" s="19">
        <v>13077</v>
      </c>
      <c r="N62" s="19">
        <v>13057</v>
      </c>
      <c r="O62" s="19">
        <v>12886</v>
      </c>
      <c r="P62" s="19">
        <v>12770</v>
      </c>
      <c r="Q62" s="19">
        <v>12543</v>
      </c>
      <c r="R62" s="19">
        <v>12389</v>
      </c>
      <c r="S62" s="19">
        <v>12310</v>
      </c>
      <c r="T62" s="37">
        <v>12197</v>
      </c>
      <c r="U62">
        <v>12152</v>
      </c>
      <c r="V62" s="24">
        <v>12926</v>
      </c>
      <c r="W62" s="38">
        <v>12840</v>
      </c>
    </row>
    <row r="63" spans="1:23" ht="12">
      <c r="A63" s="1" t="s">
        <v>714</v>
      </c>
      <c r="B63" s="19">
        <v>8405</v>
      </c>
      <c r="C63" s="19">
        <v>8300</v>
      </c>
      <c r="D63" s="19">
        <v>8200</v>
      </c>
      <c r="E63" s="19">
        <v>8200</v>
      </c>
      <c r="F63" s="19">
        <v>8300</v>
      </c>
      <c r="G63" s="19">
        <v>8400</v>
      </c>
      <c r="H63" s="19">
        <v>8400</v>
      </c>
      <c r="I63" s="19">
        <v>8400</v>
      </c>
      <c r="J63" s="19">
        <v>8500</v>
      </c>
      <c r="K63" s="19">
        <v>8643.5</v>
      </c>
      <c r="L63" s="19">
        <v>8787</v>
      </c>
      <c r="M63" s="19">
        <v>8940</v>
      </c>
      <c r="N63" s="19">
        <v>9192</v>
      </c>
      <c r="O63" s="19">
        <v>9461</v>
      </c>
      <c r="P63" s="19">
        <v>9481</v>
      </c>
      <c r="Q63" s="19">
        <v>9678</v>
      </c>
      <c r="R63" s="19">
        <v>9909</v>
      </c>
      <c r="S63" s="19">
        <v>10264</v>
      </c>
      <c r="T63" s="37">
        <v>10400</v>
      </c>
      <c r="U63">
        <v>10601</v>
      </c>
      <c r="V63" s="24">
        <v>11400</v>
      </c>
      <c r="W63" s="38">
        <v>11652</v>
      </c>
    </row>
    <row r="64" spans="1:23" ht="12">
      <c r="A64" s="1" t="s">
        <v>716</v>
      </c>
      <c r="B64" s="19">
        <v>29122</v>
      </c>
      <c r="C64" s="19">
        <v>29200</v>
      </c>
      <c r="D64" s="19">
        <v>29100</v>
      </c>
      <c r="E64" s="19">
        <v>28900</v>
      </c>
      <c r="F64" s="19">
        <v>29000</v>
      </c>
      <c r="G64" s="19">
        <v>29000</v>
      </c>
      <c r="H64" s="19">
        <v>29100</v>
      </c>
      <c r="I64" s="19">
        <v>29100</v>
      </c>
      <c r="J64" s="19">
        <v>29200</v>
      </c>
      <c r="K64" s="19">
        <v>28889</v>
      </c>
      <c r="L64" s="19">
        <v>28578</v>
      </c>
      <c r="M64" s="19">
        <v>28807</v>
      </c>
      <c r="N64" s="19">
        <v>29031</v>
      </c>
      <c r="O64" s="19">
        <v>29125</v>
      </c>
      <c r="P64" s="19">
        <v>29484</v>
      </c>
      <c r="Q64" s="19">
        <v>29640</v>
      </c>
      <c r="R64" s="19">
        <v>29861</v>
      </c>
      <c r="S64" s="19">
        <v>29965</v>
      </c>
      <c r="T64" s="37">
        <v>29978</v>
      </c>
      <c r="U64">
        <v>30351</v>
      </c>
      <c r="V64" s="24">
        <v>31894</v>
      </c>
      <c r="W64" s="38">
        <v>32139</v>
      </c>
    </row>
    <row r="65" spans="1:23" ht="12">
      <c r="A65" s="1" t="s">
        <v>718</v>
      </c>
      <c r="B65" s="19">
        <v>11971</v>
      </c>
      <c r="C65" s="19">
        <v>12000</v>
      </c>
      <c r="D65" s="19">
        <v>12100</v>
      </c>
      <c r="E65" s="19">
        <v>12200</v>
      </c>
      <c r="F65" s="19">
        <v>12300</v>
      </c>
      <c r="G65" s="19">
        <v>12300</v>
      </c>
      <c r="H65" s="19">
        <v>12300</v>
      </c>
      <c r="I65" s="19">
        <v>12400</v>
      </c>
      <c r="J65" s="19">
        <v>12500</v>
      </c>
      <c r="K65" s="19">
        <v>12399</v>
      </c>
      <c r="L65" s="19">
        <v>12298</v>
      </c>
      <c r="M65" s="19">
        <v>12514</v>
      </c>
      <c r="N65" s="19">
        <v>12542</v>
      </c>
      <c r="O65" s="19">
        <v>12620</v>
      </c>
      <c r="P65" s="19">
        <v>12628</v>
      </c>
      <c r="Q65" s="19">
        <v>12740</v>
      </c>
      <c r="R65" s="19">
        <v>12839</v>
      </c>
      <c r="S65" s="19">
        <v>12943</v>
      </c>
      <c r="T65" s="37">
        <v>13146</v>
      </c>
      <c r="U65">
        <v>13317</v>
      </c>
      <c r="V65" s="24">
        <v>13705</v>
      </c>
      <c r="W65" s="38">
        <v>13885</v>
      </c>
    </row>
    <row r="66" spans="1:23" ht="12">
      <c r="A66" s="1" t="s">
        <v>720</v>
      </c>
      <c r="B66" s="19">
        <v>152599</v>
      </c>
      <c r="C66" s="19">
        <v>153300</v>
      </c>
      <c r="D66" s="19">
        <v>153300</v>
      </c>
      <c r="E66" s="19">
        <v>155000</v>
      </c>
      <c r="F66" s="19">
        <v>157000</v>
      </c>
      <c r="G66" s="19">
        <v>157400</v>
      </c>
      <c r="H66" s="19">
        <v>155500</v>
      </c>
      <c r="I66" s="19">
        <v>154100</v>
      </c>
      <c r="J66" s="19">
        <v>154000</v>
      </c>
      <c r="K66" s="19">
        <v>162468</v>
      </c>
      <c r="L66" s="19">
        <v>170897</v>
      </c>
      <c r="M66" s="19">
        <v>170549</v>
      </c>
      <c r="N66" s="19">
        <v>171582</v>
      </c>
      <c r="O66" s="19">
        <v>172650</v>
      </c>
      <c r="P66" s="19">
        <v>173650</v>
      </c>
      <c r="Q66" s="19">
        <v>173420</v>
      </c>
      <c r="R66" s="19">
        <v>172699</v>
      </c>
      <c r="S66" s="19">
        <v>172580</v>
      </c>
      <c r="T66" s="37">
        <v>174607</v>
      </c>
      <c r="U66">
        <v>174848</v>
      </c>
      <c r="V66" s="24">
        <v>189453</v>
      </c>
      <c r="W66" s="38">
        <v>187469</v>
      </c>
    </row>
    <row r="67" spans="1:23" ht="12">
      <c r="A67" s="1" t="s">
        <v>467</v>
      </c>
      <c r="B67" s="19">
        <v>53732</v>
      </c>
      <c r="C67" s="19">
        <v>51000</v>
      </c>
      <c r="D67" s="19">
        <v>50700</v>
      </c>
      <c r="E67" s="19">
        <v>50800</v>
      </c>
      <c r="F67" s="19">
        <v>51200</v>
      </c>
      <c r="G67" s="19">
        <v>50800</v>
      </c>
      <c r="H67" s="19">
        <v>47800</v>
      </c>
      <c r="I67" s="19">
        <v>48800</v>
      </c>
      <c r="J67" s="19">
        <v>49600</v>
      </c>
      <c r="K67" s="19">
        <v>52138.5</v>
      </c>
      <c r="L67" s="19">
        <v>54677</v>
      </c>
      <c r="M67" s="19">
        <v>55583</v>
      </c>
      <c r="N67" s="19">
        <v>56287</v>
      </c>
      <c r="O67" s="19">
        <v>57229</v>
      </c>
      <c r="P67" s="19">
        <v>58160</v>
      </c>
      <c r="Q67" s="19">
        <v>60071</v>
      </c>
      <c r="R67" s="19">
        <v>61349</v>
      </c>
      <c r="S67" s="19">
        <v>61814</v>
      </c>
      <c r="T67" s="37">
        <v>60296</v>
      </c>
      <c r="U67">
        <v>61166</v>
      </c>
      <c r="V67" s="24">
        <v>65615</v>
      </c>
      <c r="W67" s="38">
        <v>66621</v>
      </c>
    </row>
    <row r="68" spans="1:23" ht="12">
      <c r="A68" s="1" t="s">
        <v>469</v>
      </c>
      <c r="B68" s="19">
        <v>5860</v>
      </c>
      <c r="C68" s="19">
        <v>5400</v>
      </c>
      <c r="D68" s="19">
        <v>5200</v>
      </c>
      <c r="E68" s="19">
        <v>5500</v>
      </c>
      <c r="F68" s="19">
        <v>5400</v>
      </c>
      <c r="G68" s="19">
        <v>5400</v>
      </c>
      <c r="H68" s="19">
        <v>5200</v>
      </c>
      <c r="I68" s="19">
        <v>5100</v>
      </c>
      <c r="J68" s="19">
        <v>5100</v>
      </c>
      <c r="K68" s="19">
        <v>4949.5</v>
      </c>
      <c r="L68" s="19">
        <v>4799</v>
      </c>
      <c r="M68" s="19">
        <v>4749</v>
      </c>
      <c r="N68" s="19">
        <v>4754</v>
      </c>
      <c r="O68" s="19">
        <v>4822</v>
      </c>
      <c r="P68" s="19">
        <v>4860</v>
      </c>
      <c r="Q68" s="19">
        <v>4897</v>
      </c>
      <c r="R68" s="19">
        <v>4936</v>
      </c>
      <c r="S68" s="19">
        <v>4923</v>
      </c>
      <c r="T68" s="37">
        <v>4911</v>
      </c>
      <c r="U68">
        <v>4926</v>
      </c>
      <c r="V68" s="24">
        <v>5048</v>
      </c>
      <c r="W68" s="38">
        <v>5073</v>
      </c>
    </row>
    <row r="69" spans="1:23" ht="12">
      <c r="A69" s="1" t="s">
        <v>625</v>
      </c>
      <c r="B69" s="19">
        <v>34927</v>
      </c>
      <c r="C69" s="19">
        <v>35800</v>
      </c>
      <c r="D69" s="19">
        <v>36300</v>
      </c>
      <c r="E69" s="19">
        <v>36600</v>
      </c>
      <c r="F69" s="19">
        <v>37400</v>
      </c>
      <c r="G69" s="19">
        <v>38400</v>
      </c>
      <c r="H69" s="19">
        <v>39100</v>
      </c>
      <c r="I69" s="19">
        <v>40300</v>
      </c>
      <c r="J69" s="19">
        <v>41400</v>
      </c>
      <c r="K69" s="19">
        <v>43528</v>
      </c>
      <c r="L69" s="19">
        <v>45552</v>
      </c>
      <c r="M69" s="19">
        <v>47006</v>
      </c>
      <c r="N69" s="19">
        <v>48325</v>
      </c>
      <c r="O69" s="19">
        <v>50195</v>
      </c>
      <c r="P69" s="19">
        <v>51752</v>
      </c>
      <c r="Q69" s="19">
        <v>53589</v>
      </c>
      <c r="R69" s="19">
        <v>55093</v>
      </c>
      <c r="S69" s="19">
        <v>55661</v>
      </c>
      <c r="T69" s="37">
        <v>56728</v>
      </c>
      <c r="U69">
        <v>57537</v>
      </c>
      <c r="V69" s="24">
        <v>60371</v>
      </c>
      <c r="W69" s="38">
        <v>61194</v>
      </c>
    </row>
    <row r="70" spans="1:23" ht="12">
      <c r="A70" s="1" t="s">
        <v>472</v>
      </c>
      <c r="B70" s="19">
        <v>6349</v>
      </c>
      <c r="C70" s="19">
        <v>6500</v>
      </c>
      <c r="D70" s="19">
        <v>6500</v>
      </c>
      <c r="E70" s="19">
        <v>6500</v>
      </c>
      <c r="F70" s="19">
        <v>6400</v>
      </c>
      <c r="G70" s="19">
        <v>6500</v>
      </c>
      <c r="H70" s="19">
        <v>6500</v>
      </c>
      <c r="I70" s="19">
        <v>6500</v>
      </c>
      <c r="J70" s="19">
        <v>6500</v>
      </c>
      <c r="K70" s="19">
        <v>6507</v>
      </c>
      <c r="L70" s="19">
        <v>6514</v>
      </c>
      <c r="M70" s="19">
        <v>6491</v>
      </c>
      <c r="N70" s="19">
        <v>6620</v>
      </c>
      <c r="O70" s="19">
        <v>6653</v>
      </c>
      <c r="P70" s="19">
        <v>6734</v>
      </c>
      <c r="Q70" s="19">
        <v>6816</v>
      </c>
      <c r="R70" s="19">
        <v>6821</v>
      </c>
      <c r="S70" s="19">
        <v>6860</v>
      </c>
      <c r="T70" s="37">
        <v>6805</v>
      </c>
      <c r="U70">
        <v>6795</v>
      </c>
      <c r="V70" s="24">
        <v>6871</v>
      </c>
      <c r="W70" s="38">
        <v>6844</v>
      </c>
    </row>
    <row r="71" spans="1:23" ht="12">
      <c r="A71" s="1" t="s">
        <v>474</v>
      </c>
      <c r="B71" s="19">
        <v>23270</v>
      </c>
      <c r="C71" s="19">
        <v>23700</v>
      </c>
      <c r="D71" s="19">
        <v>23600</v>
      </c>
      <c r="E71" s="19">
        <v>23600</v>
      </c>
      <c r="F71" s="19">
        <v>23900</v>
      </c>
      <c r="G71" s="19">
        <v>24300</v>
      </c>
      <c r="H71" s="19">
        <v>24400</v>
      </c>
      <c r="I71" s="19">
        <v>24900</v>
      </c>
      <c r="J71" s="19">
        <v>25300</v>
      </c>
      <c r="K71" s="19">
        <v>25146</v>
      </c>
      <c r="L71" s="19">
        <v>24992</v>
      </c>
      <c r="M71" s="19">
        <v>25531</v>
      </c>
      <c r="N71" s="19">
        <v>25806</v>
      </c>
      <c r="O71" s="19">
        <v>26156</v>
      </c>
      <c r="P71" s="19">
        <v>26695</v>
      </c>
      <c r="Q71" s="19">
        <v>27375</v>
      </c>
      <c r="R71" s="19">
        <v>27781</v>
      </c>
      <c r="S71" s="19">
        <v>28264</v>
      </c>
      <c r="T71" s="37">
        <v>28657</v>
      </c>
      <c r="U71">
        <v>29184</v>
      </c>
      <c r="V71" s="24">
        <v>30496</v>
      </c>
      <c r="W71" s="38">
        <v>30812</v>
      </c>
    </row>
    <row r="72" spans="1:23" ht="12">
      <c r="A72" s="1" t="s">
        <v>476</v>
      </c>
      <c r="B72" s="19">
        <v>15632</v>
      </c>
      <c r="C72" s="19">
        <v>15600</v>
      </c>
      <c r="D72" s="19">
        <v>15700</v>
      </c>
      <c r="E72" s="19">
        <v>16200</v>
      </c>
      <c r="F72" s="19">
        <v>16100</v>
      </c>
      <c r="G72" s="19">
        <v>16000</v>
      </c>
      <c r="H72" s="19">
        <v>15900</v>
      </c>
      <c r="I72" s="19">
        <v>15900</v>
      </c>
      <c r="J72" s="19">
        <v>15900</v>
      </c>
      <c r="K72" s="19">
        <v>15943.5</v>
      </c>
      <c r="L72" s="19">
        <v>15987</v>
      </c>
      <c r="M72" s="19">
        <v>16074</v>
      </c>
      <c r="N72" s="19">
        <v>16230</v>
      </c>
      <c r="O72" s="19">
        <v>16334</v>
      </c>
      <c r="P72" s="19">
        <v>16313</v>
      </c>
      <c r="Q72" s="19">
        <v>16302</v>
      </c>
      <c r="R72" s="19">
        <v>16709</v>
      </c>
      <c r="S72" s="19">
        <v>16816</v>
      </c>
      <c r="T72" s="37">
        <v>17388</v>
      </c>
      <c r="U72">
        <v>18340</v>
      </c>
      <c r="V72" s="24">
        <v>18419</v>
      </c>
      <c r="W72" s="38">
        <v>18292</v>
      </c>
    </row>
    <row r="73" spans="1:23" ht="12">
      <c r="A73" s="1" t="s">
        <v>478</v>
      </c>
      <c r="B73" s="19">
        <v>37989</v>
      </c>
      <c r="C73" s="19">
        <v>38000</v>
      </c>
      <c r="D73" s="19">
        <v>38300</v>
      </c>
      <c r="E73" s="19">
        <v>38100</v>
      </c>
      <c r="F73" s="19">
        <v>37300</v>
      </c>
      <c r="G73" s="19">
        <v>36700</v>
      </c>
      <c r="H73" s="19">
        <v>36500</v>
      </c>
      <c r="I73" s="19">
        <v>35900</v>
      </c>
      <c r="J73" s="19">
        <v>35100</v>
      </c>
      <c r="K73" s="19">
        <v>33216.5</v>
      </c>
      <c r="L73" s="19">
        <v>31333</v>
      </c>
      <c r="M73" s="19">
        <v>31646</v>
      </c>
      <c r="N73" s="19">
        <v>31646</v>
      </c>
      <c r="O73" s="19">
        <v>31129</v>
      </c>
      <c r="P73" s="19">
        <v>30756</v>
      </c>
      <c r="Q73" s="19">
        <v>30453</v>
      </c>
      <c r="R73" s="19">
        <v>29852</v>
      </c>
      <c r="S73" s="19">
        <v>29361</v>
      </c>
      <c r="T73" s="37">
        <v>28986</v>
      </c>
      <c r="U73">
        <v>28477</v>
      </c>
      <c r="V73" s="24">
        <v>26978</v>
      </c>
      <c r="W73" s="38">
        <v>26331</v>
      </c>
    </row>
    <row r="74" spans="1:23" ht="12">
      <c r="A74" s="1" t="s">
        <v>480</v>
      </c>
      <c r="B74" s="19">
        <v>11751</v>
      </c>
      <c r="C74" s="19">
        <v>11800</v>
      </c>
      <c r="D74" s="19">
        <v>11500</v>
      </c>
      <c r="E74" s="19">
        <v>11900</v>
      </c>
      <c r="F74" s="19">
        <v>12300</v>
      </c>
      <c r="G74" s="19">
        <v>12400</v>
      </c>
      <c r="H74" s="19">
        <v>12600</v>
      </c>
      <c r="I74" s="19">
        <v>12700</v>
      </c>
      <c r="J74" s="19">
        <v>12800</v>
      </c>
      <c r="K74" s="19">
        <v>12836.5</v>
      </c>
      <c r="L74" s="19">
        <v>12873</v>
      </c>
      <c r="M74" s="19">
        <v>12993</v>
      </c>
      <c r="N74" s="19">
        <v>12993</v>
      </c>
      <c r="O74" s="19">
        <v>13111</v>
      </c>
      <c r="P74" s="19">
        <v>13874</v>
      </c>
      <c r="Q74" s="19">
        <v>14255</v>
      </c>
      <c r="R74" s="19">
        <v>14387</v>
      </c>
      <c r="S74" s="19">
        <v>14572</v>
      </c>
      <c r="T74" s="37">
        <v>14629</v>
      </c>
      <c r="U74">
        <v>14754</v>
      </c>
      <c r="V74" s="24">
        <v>15623</v>
      </c>
      <c r="W74" s="38">
        <v>15786</v>
      </c>
    </row>
    <row r="75" spans="1:23" ht="12">
      <c r="A75" s="1" t="s">
        <v>482</v>
      </c>
      <c r="B75" s="19">
        <v>45424</v>
      </c>
      <c r="C75" s="19">
        <v>45800</v>
      </c>
      <c r="D75" s="19">
        <v>45900</v>
      </c>
      <c r="E75" s="19">
        <v>45900</v>
      </c>
      <c r="F75" s="19">
        <v>46300</v>
      </c>
      <c r="G75" s="19">
        <v>46700</v>
      </c>
      <c r="H75" s="19">
        <v>45900</v>
      </c>
      <c r="I75" s="19">
        <v>46200</v>
      </c>
      <c r="J75" s="19">
        <v>46500</v>
      </c>
      <c r="K75" s="19">
        <v>47036</v>
      </c>
      <c r="L75" s="19">
        <v>47572</v>
      </c>
      <c r="M75" s="19">
        <v>48183</v>
      </c>
      <c r="N75" s="19">
        <v>48703</v>
      </c>
      <c r="O75" s="19">
        <v>48585</v>
      </c>
      <c r="P75" s="19">
        <v>49202</v>
      </c>
      <c r="Q75" s="19">
        <v>49393</v>
      </c>
      <c r="R75" s="19">
        <v>49665</v>
      </c>
      <c r="S75" s="19">
        <v>50176</v>
      </c>
      <c r="T75" s="37">
        <v>50102</v>
      </c>
      <c r="U75">
        <v>50345</v>
      </c>
      <c r="V75" s="24">
        <v>51078</v>
      </c>
      <c r="W75" s="38">
        <v>51295</v>
      </c>
    </row>
    <row r="76" spans="1:23" ht="12">
      <c r="A76" s="1" t="s">
        <v>484</v>
      </c>
      <c r="B76" s="19">
        <v>17904</v>
      </c>
      <c r="C76" s="19">
        <v>17900</v>
      </c>
      <c r="D76" s="19">
        <v>18300</v>
      </c>
      <c r="E76" s="19">
        <v>18400</v>
      </c>
      <c r="F76" s="19">
        <v>18900</v>
      </c>
      <c r="G76" s="19">
        <v>18800</v>
      </c>
      <c r="H76" s="19">
        <v>18900</v>
      </c>
      <c r="I76" s="19">
        <v>19100</v>
      </c>
      <c r="J76" s="19">
        <v>19400</v>
      </c>
      <c r="K76" s="19">
        <v>19308.5</v>
      </c>
      <c r="L76" s="19">
        <v>19217</v>
      </c>
      <c r="M76" s="19">
        <v>19804</v>
      </c>
      <c r="N76" s="19">
        <v>20076</v>
      </c>
      <c r="O76" s="19">
        <v>20443</v>
      </c>
      <c r="P76" s="19">
        <v>20623</v>
      </c>
      <c r="Q76" s="19">
        <v>21094</v>
      </c>
      <c r="R76" s="19">
        <v>21472</v>
      </c>
      <c r="S76" s="19">
        <v>21722</v>
      </c>
      <c r="T76" s="37">
        <v>21989</v>
      </c>
      <c r="U76">
        <v>22075</v>
      </c>
      <c r="V76" s="24">
        <v>22121</v>
      </c>
      <c r="W76" s="38">
        <v>22463</v>
      </c>
    </row>
    <row r="77" spans="1:23" ht="12">
      <c r="A77" s="1" t="s">
        <v>486</v>
      </c>
      <c r="B77" s="19">
        <v>27270</v>
      </c>
      <c r="C77" s="19">
        <v>27400</v>
      </c>
      <c r="D77" s="19">
        <v>28000</v>
      </c>
      <c r="E77" s="19">
        <v>28300</v>
      </c>
      <c r="F77" s="19">
        <v>28000</v>
      </c>
      <c r="G77" s="19">
        <v>27900</v>
      </c>
      <c r="H77" s="19">
        <v>28200</v>
      </c>
      <c r="I77" s="19">
        <v>28000</v>
      </c>
      <c r="J77" s="19">
        <v>28000</v>
      </c>
      <c r="K77" s="19">
        <v>27297</v>
      </c>
      <c r="L77" s="19">
        <v>26565</v>
      </c>
      <c r="M77" s="19">
        <v>26785</v>
      </c>
      <c r="N77" s="19">
        <v>27084</v>
      </c>
      <c r="O77" s="19">
        <v>27227</v>
      </c>
      <c r="P77" s="19">
        <v>27360</v>
      </c>
      <c r="Q77" s="19">
        <v>27573</v>
      </c>
      <c r="R77" s="19">
        <v>27859</v>
      </c>
      <c r="S77" s="19">
        <v>27976</v>
      </c>
      <c r="T77" s="37">
        <v>27776</v>
      </c>
      <c r="U77">
        <v>27808</v>
      </c>
      <c r="V77" s="24">
        <v>29245</v>
      </c>
      <c r="W77" s="38">
        <v>29381</v>
      </c>
    </row>
    <row r="78" spans="1:23" ht="12">
      <c r="A78" s="1" t="s">
        <v>488</v>
      </c>
      <c r="B78" s="19">
        <v>6692</v>
      </c>
      <c r="C78" s="19">
        <v>6700</v>
      </c>
      <c r="D78" s="19">
        <v>6700</v>
      </c>
      <c r="E78" s="19">
        <v>6600</v>
      </c>
      <c r="F78" s="19">
        <v>6700</v>
      </c>
      <c r="G78" s="19">
        <v>6600</v>
      </c>
      <c r="H78" s="19">
        <v>6700</v>
      </c>
      <c r="I78" s="19">
        <v>6600</v>
      </c>
      <c r="J78" s="19">
        <v>6700</v>
      </c>
      <c r="K78" s="19">
        <v>6491</v>
      </c>
      <c r="L78" s="19">
        <v>6282</v>
      </c>
      <c r="M78" s="19">
        <v>6282</v>
      </c>
      <c r="N78" s="19">
        <v>6363</v>
      </c>
      <c r="O78" s="19">
        <v>6574</v>
      </c>
      <c r="P78" s="19">
        <v>6648</v>
      </c>
      <c r="Q78" s="19">
        <v>6766</v>
      </c>
      <c r="R78" s="19">
        <v>6861</v>
      </c>
      <c r="S78" s="19">
        <v>6969</v>
      </c>
      <c r="T78" s="37">
        <v>7153</v>
      </c>
      <c r="U78">
        <v>7240</v>
      </c>
      <c r="V78" s="24">
        <v>6926</v>
      </c>
      <c r="W78" s="38">
        <v>6969</v>
      </c>
    </row>
    <row r="79" spans="1:23" ht="12">
      <c r="A79" s="1" t="s">
        <v>490</v>
      </c>
      <c r="B79" s="19">
        <v>12266</v>
      </c>
      <c r="C79" s="19">
        <v>12100</v>
      </c>
      <c r="D79" s="19">
        <v>12000</v>
      </c>
      <c r="E79" s="19">
        <v>11900</v>
      </c>
      <c r="F79" s="19">
        <v>11900</v>
      </c>
      <c r="G79" s="19">
        <v>11900</v>
      </c>
      <c r="H79" s="19">
        <v>11900</v>
      </c>
      <c r="I79" s="19">
        <v>11900</v>
      </c>
      <c r="J79" s="19">
        <v>12000</v>
      </c>
      <c r="K79" s="19">
        <v>11844</v>
      </c>
      <c r="L79" s="19">
        <v>11688</v>
      </c>
      <c r="M79" s="19">
        <v>11805</v>
      </c>
      <c r="N79" s="19">
        <v>11853</v>
      </c>
      <c r="O79" s="19">
        <v>11992</v>
      </c>
      <c r="P79" s="19">
        <v>12136</v>
      </c>
      <c r="Q79" s="19">
        <v>12200</v>
      </c>
      <c r="R79" s="19">
        <v>12143</v>
      </c>
      <c r="S79" s="19">
        <v>12171</v>
      </c>
      <c r="T79" s="37">
        <v>12323</v>
      </c>
      <c r="U79">
        <v>12414</v>
      </c>
      <c r="V79" s="24">
        <v>12472</v>
      </c>
      <c r="W79" s="38">
        <v>12451</v>
      </c>
    </row>
    <row r="80" spans="1:23" ht="12">
      <c r="A80" s="1" t="s">
        <v>492</v>
      </c>
      <c r="B80" s="19">
        <v>141372</v>
      </c>
      <c r="C80" s="19">
        <v>149000</v>
      </c>
      <c r="D80" s="19">
        <v>152500</v>
      </c>
      <c r="E80" s="19">
        <v>154900</v>
      </c>
      <c r="F80" s="19">
        <v>159200</v>
      </c>
      <c r="G80" s="19">
        <v>164600</v>
      </c>
      <c r="H80" s="19">
        <v>168400</v>
      </c>
      <c r="I80" s="19">
        <v>176600</v>
      </c>
      <c r="J80" s="19">
        <v>183600</v>
      </c>
      <c r="K80" s="19">
        <v>196437</v>
      </c>
      <c r="L80" s="19">
        <v>209564</v>
      </c>
      <c r="M80" s="19">
        <v>218217</v>
      </c>
      <c r="N80" s="19">
        <v>225225</v>
      </c>
      <c r="O80" s="19">
        <v>229014</v>
      </c>
      <c r="P80" s="19">
        <v>233862</v>
      </c>
      <c r="Q80" s="19">
        <v>237298</v>
      </c>
      <c r="R80" s="19">
        <v>240999</v>
      </c>
      <c r="S80" s="19">
        <v>242987</v>
      </c>
      <c r="T80" s="37">
        <v>250161</v>
      </c>
      <c r="U80">
        <v>253365</v>
      </c>
      <c r="V80" s="24">
        <v>259903</v>
      </c>
      <c r="W80" s="38">
        <v>266549</v>
      </c>
    </row>
    <row r="81" spans="1:23" ht="12">
      <c r="A81" s="1" t="s">
        <v>494</v>
      </c>
      <c r="B81" s="19">
        <v>9965</v>
      </c>
      <c r="C81" s="19">
        <v>9900</v>
      </c>
      <c r="D81" s="19">
        <v>10000</v>
      </c>
      <c r="E81" s="19">
        <v>10000</v>
      </c>
      <c r="F81" s="19">
        <v>10100</v>
      </c>
      <c r="G81" s="19">
        <v>10200</v>
      </c>
      <c r="H81" s="19">
        <v>10600</v>
      </c>
      <c r="I81" s="19">
        <v>10900</v>
      </c>
      <c r="J81" s="19">
        <v>11100</v>
      </c>
      <c r="K81" s="19">
        <v>11600.5</v>
      </c>
      <c r="L81" s="19">
        <v>12101</v>
      </c>
      <c r="M81" s="19">
        <v>11986</v>
      </c>
      <c r="N81" s="19">
        <v>11985</v>
      </c>
      <c r="O81" s="19">
        <v>12071</v>
      </c>
      <c r="P81" s="19">
        <v>12118</v>
      </c>
      <c r="Q81" s="19">
        <v>12427</v>
      </c>
      <c r="R81" s="19">
        <v>12531</v>
      </c>
      <c r="S81" s="19">
        <v>12910</v>
      </c>
      <c r="T81" s="37">
        <v>12718</v>
      </c>
      <c r="U81">
        <v>12838</v>
      </c>
      <c r="V81" s="24">
        <v>12652</v>
      </c>
      <c r="W81" s="38">
        <v>13111</v>
      </c>
    </row>
    <row r="82" spans="1:23" ht="12">
      <c r="A82" s="1" t="s">
        <v>496</v>
      </c>
      <c r="B82" s="19">
        <v>3948</v>
      </c>
      <c r="C82" s="19">
        <v>3900</v>
      </c>
      <c r="D82" s="19">
        <v>3900</v>
      </c>
      <c r="E82" s="19">
        <v>3900</v>
      </c>
      <c r="F82" s="19">
        <v>4100</v>
      </c>
      <c r="G82" s="19">
        <v>4100</v>
      </c>
      <c r="H82" s="19">
        <v>4100</v>
      </c>
      <c r="I82" s="19">
        <v>4200</v>
      </c>
      <c r="J82" s="19">
        <v>4200</v>
      </c>
      <c r="K82" s="19">
        <v>4286</v>
      </c>
      <c r="L82" s="19">
        <v>4372</v>
      </c>
      <c r="M82" s="19">
        <v>4517</v>
      </c>
      <c r="N82" s="19">
        <v>4496</v>
      </c>
      <c r="O82" s="19">
        <v>4596</v>
      </c>
      <c r="P82" s="19">
        <v>4630</v>
      </c>
      <c r="Q82" s="19">
        <v>4774</v>
      </c>
      <c r="R82" s="19">
        <v>4831</v>
      </c>
      <c r="S82" s="19">
        <v>4887</v>
      </c>
      <c r="T82" s="37">
        <v>4877</v>
      </c>
      <c r="U82">
        <v>4942</v>
      </c>
      <c r="V82" s="24">
        <v>5091</v>
      </c>
      <c r="W82" s="38">
        <v>5090</v>
      </c>
    </row>
    <row r="83" spans="1:23" ht="12">
      <c r="A83" s="1" t="s">
        <v>498</v>
      </c>
      <c r="B83" s="19">
        <v>22620</v>
      </c>
      <c r="C83" s="19">
        <v>22800</v>
      </c>
      <c r="D83" s="19">
        <v>22800</v>
      </c>
      <c r="E83" s="19">
        <v>22900</v>
      </c>
      <c r="F83" s="19">
        <v>23300</v>
      </c>
      <c r="G83" s="19">
        <v>23800</v>
      </c>
      <c r="H83" s="19">
        <v>24400</v>
      </c>
      <c r="I83" s="19">
        <v>25200</v>
      </c>
      <c r="J83" s="19">
        <v>25900</v>
      </c>
      <c r="K83" s="19">
        <v>26845.5</v>
      </c>
      <c r="L83" s="19">
        <v>27791</v>
      </c>
      <c r="M83" s="19">
        <v>28666</v>
      </c>
      <c r="N83" s="19">
        <v>29135</v>
      </c>
      <c r="O83" s="19">
        <v>29484</v>
      </c>
      <c r="P83" s="19">
        <v>29730</v>
      </c>
      <c r="Q83" s="19">
        <v>31476</v>
      </c>
      <c r="R83" s="19">
        <v>32004</v>
      </c>
      <c r="S83" s="19">
        <v>32581</v>
      </c>
      <c r="T83" s="37">
        <v>33107</v>
      </c>
      <c r="U83">
        <v>33562</v>
      </c>
      <c r="V83" s="24">
        <v>34262</v>
      </c>
      <c r="W83" s="38">
        <v>35715</v>
      </c>
    </row>
    <row r="84" spans="1:23" ht="12">
      <c r="A84" s="1" t="s">
        <v>500</v>
      </c>
      <c r="B84" s="19">
        <v>7881</v>
      </c>
      <c r="C84" s="19">
        <v>7900</v>
      </c>
      <c r="D84" s="19">
        <v>7800</v>
      </c>
      <c r="E84" s="19">
        <v>7800</v>
      </c>
      <c r="F84" s="19">
        <v>8000</v>
      </c>
      <c r="G84" s="19">
        <v>7900</v>
      </c>
      <c r="H84" s="19">
        <v>7900</v>
      </c>
      <c r="I84" s="19">
        <v>8000</v>
      </c>
      <c r="J84" s="19">
        <v>8000</v>
      </c>
      <c r="K84" s="19">
        <v>7912.5</v>
      </c>
      <c r="L84" s="19">
        <v>7825</v>
      </c>
      <c r="M84" s="19">
        <v>7833</v>
      </c>
      <c r="N84" s="19">
        <v>7878</v>
      </c>
      <c r="O84" s="19">
        <v>7817</v>
      </c>
      <c r="P84" s="19">
        <v>7767</v>
      </c>
      <c r="Q84" s="19">
        <v>7768</v>
      </c>
      <c r="R84" s="19">
        <v>7857</v>
      </c>
      <c r="S84" s="19">
        <v>7823</v>
      </c>
      <c r="T84" s="37">
        <v>7846</v>
      </c>
      <c r="U84">
        <v>7876</v>
      </c>
      <c r="V84" s="24">
        <v>9017</v>
      </c>
      <c r="W84" s="38">
        <v>9017</v>
      </c>
    </row>
    <row r="85" spans="1:23" ht="12">
      <c r="A85" s="1" t="s">
        <v>502</v>
      </c>
      <c r="B85" s="19">
        <v>19806</v>
      </c>
      <c r="C85" s="19">
        <v>19900</v>
      </c>
      <c r="D85" s="19">
        <v>20200</v>
      </c>
      <c r="E85" s="19">
        <v>20300</v>
      </c>
      <c r="F85" s="19">
        <v>20100</v>
      </c>
      <c r="G85" s="19">
        <v>20000</v>
      </c>
      <c r="H85" s="19">
        <v>19400</v>
      </c>
      <c r="I85" s="19">
        <v>19000</v>
      </c>
      <c r="J85" s="19">
        <v>18700</v>
      </c>
      <c r="K85" s="19">
        <v>18160</v>
      </c>
      <c r="L85" s="19">
        <v>17620</v>
      </c>
      <c r="M85" s="19">
        <v>17749</v>
      </c>
      <c r="N85" s="19">
        <v>17762</v>
      </c>
      <c r="O85" s="19">
        <v>17700</v>
      </c>
      <c r="P85" s="19">
        <v>17634</v>
      </c>
      <c r="Q85" s="19">
        <v>17582</v>
      </c>
      <c r="R85" s="19">
        <v>17326</v>
      </c>
      <c r="S85" s="19">
        <v>17195</v>
      </c>
      <c r="T85" s="37">
        <v>16868</v>
      </c>
      <c r="U85">
        <v>16716</v>
      </c>
      <c r="V85" s="24">
        <v>16395</v>
      </c>
      <c r="W85" s="38">
        <v>16329</v>
      </c>
    </row>
    <row r="86" spans="1:23" ht="12">
      <c r="A86" s="1" t="s">
        <v>504</v>
      </c>
      <c r="B86" s="19">
        <v>22602</v>
      </c>
      <c r="C86" s="19">
        <v>22500</v>
      </c>
      <c r="D86" s="19">
        <v>22000</v>
      </c>
      <c r="E86" s="19">
        <v>21400</v>
      </c>
      <c r="F86" s="19">
        <v>21100</v>
      </c>
      <c r="G86" s="19">
        <v>21000</v>
      </c>
      <c r="H86" s="19">
        <v>21000</v>
      </c>
      <c r="I86" s="19">
        <v>21100</v>
      </c>
      <c r="J86" s="19">
        <v>21100</v>
      </c>
      <c r="K86" s="19">
        <v>21030</v>
      </c>
      <c r="L86" s="19">
        <v>22319</v>
      </c>
      <c r="M86" s="19">
        <v>20512</v>
      </c>
      <c r="N86" s="19">
        <v>20358</v>
      </c>
      <c r="O86" s="19">
        <v>22749</v>
      </c>
      <c r="P86" s="19">
        <v>23130</v>
      </c>
      <c r="Q86" s="19">
        <v>24266</v>
      </c>
      <c r="R86" s="19">
        <v>24403</v>
      </c>
      <c r="S86" s="19">
        <v>24333</v>
      </c>
      <c r="T86" s="37">
        <v>25477</v>
      </c>
      <c r="U86">
        <v>25663</v>
      </c>
      <c r="V86" s="24">
        <v>24533</v>
      </c>
      <c r="W86" s="38">
        <v>24630</v>
      </c>
    </row>
    <row r="87" spans="1:23" ht="12">
      <c r="A87" s="1" t="s">
        <v>506</v>
      </c>
      <c r="B87" s="19">
        <v>8864</v>
      </c>
      <c r="C87" s="19">
        <v>8800</v>
      </c>
      <c r="D87" s="19">
        <v>8800</v>
      </c>
      <c r="E87" s="19">
        <v>8700</v>
      </c>
      <c r="F87" s="19">
        <v>8900</v>
      </c>
      <c r="G87" s="19">
        <v>8900</v>
      </c>
      <c r="H87" s="19">
        <v>8800</v>
      </c>
      <c r="I87" s="19">
        <v>8900</v>
      </c>
      <c r="J87" s="19">
        <v>8900</v>
      </c>
      <c r="K87" s="19">
        <v>8794.5</v>
      </c>
      <c r="L87" s="19">
        <v>8689</v>
      </c>
      <c r="M87" s="19">
        <v>8779</v>
      </c>
      <c r="N87" s="19">
        <v>8896</v>
      </c>
      <c r="O87" s="19">
        <v>9099</v>
      </c>
      <c r="P87" s="19">
        <v>9126</v>
      </c>
      <c r="Q87" s="19">
        <v>9225</v>
      </c>
      <c r="R87" s="19">
        <v>9293</v>
      </c>
      <c r="S87" s="19">
        <v>9225</v>
      </c>
      <c r="T87" s="37">
        <v>9081</v>
      </c>
      <c r="U87">
        <v>9121</v>
      </c>
      <c r="V87" s="24">
        <v>9989</v>
      </c>
      <c r="W87" s="38">
        <v>10020</v>
      </c>
    </row>
    <row r="88" spans="1:23" ht="12">
      <c r="A88" s="1" t="s">
        <v>646</v>
      </c>
      <c r="B88" s="19">
        <v>596901</v>
      </c>
      <c r="C88" s="19">
        <v>620300</v>
      </c>
      <c r="D88" s="19">
        <v>640200</v>
      </c>
      <c r="E88" s="19">
        <v>653400</v>
      </c>
      <c r="F88" s="19">
        <v>673900</v>
      </c>
      <c r="G88" s="19">
        <v>690300</v>
      </c>
      <c r="H88" s="19">
        <v>725100</v>
      </c>
      <c r="I88" s="19">
        <v>751100</v>
      </c>
      <c r="J88" s="19">
        <v>770200</v>
      </c>
      <c r="K88" s="19">
        <v>794392</v>
      </c>
      <c r="L88" s="19">
        <v>818358</v>
      </c>
      <c r="M88" s="19">
        <v>838217</v>
      </c>
      <c r="N88" s="19">
        <v>857020</v>
      </c>
      <c r="O88" s="19">
        <v>863879</v>
      </c>
      <c r="P88" s="19">
        <v>876095</v>
      </c>
      <c r="Q88" s="19">
        <v>887820</v>
      </c>
      <c r="R88" s="19">
        <v>900710</v>
      </c>
      <c r="S88" s="19">
        <v>914259</v>
      </c>
      <c r="T88" s="37">
        <v>927895</v>
      </c>
      <c r="U88">
        <v>945717</v>
      </c>
      <c r="V88" s="24">
        <v>969749</v>
      </c>
      <c r="W88" s="38">
        <v>985161</v>
      </c>
    </row>
    <row r="89" spans="1:23" ht="12">
      <c r="A89" s="1" t="s">
        <v>509</v>
      </c>
      <c r="B89" s="19">
        <v>35889</v>
      </c>
      <c r="C89" s="19">
        <v>36700</v>
      </c>
      <c r="D89" s="19">
        <v>37500</v>
      </c>
      <c r="E89" s="19">
        <v>38200</v>
      </c>
      <c r="F89" s="19">
        <v>38900</v>
      </c>
      <c r="G89" s="19">
        <v>40300</v>
      </c>
      <c r="H89" s="19">
        <v>42200</v>
      </c>
      <c r="I89" s="19">
        <v>44300</v>
      </c>
      <c r="J89" s="19">
        <v>46100</v>
      </c>
      <c r="K89" s="19">
        <v>47420.5</v>
      </c>
      <c r="L89" s="19">
        <v>48860</v>
      </c>
      <c r="M89" s="19">
        <v>49651</v>
      </c>
      <c r="N89" s="19">
        <v>50686</v>
      </c>
      <c r="O89" s="19">
        <v>50897</v>
      </c>
      <c r="P89" s="19">
        <v>51086</v>
      </c>
      <c r="Q89" s="19">
        <v>51227</v>
      </c>
      <c r="R89" s="19">
        <v>51797</v>
      </c>
      <c r="S89" s="19">
        <v>53167</v>
      </c>
      <c r="T89" s="37">
        <v>53939</v>
      </c>
      <c r="U89">
        <v>55206</v>
      </c>
      <c r="V89" s="24">
        <v>55139</v>
      </c>
      <c r="W89" s="38">
        <v>57820</v>
      </c>
    </row>
    <row r="90" spans="1:23" ht="12">
      <c r="A90" s="1" t="s">
        <v>511</v>
      </c>
      <c r="B90" s="19">
        <v>11563</v>
      </c>
      <c r="C90" s="19">
        <v>11900</v>
      </c>
      <c r="D90" s="19">
        <v>11700</v>
      </c>
      <c r="E90" s="19">
        <v>11600</v>
      </c>
      <c r="F90" s="19">
        <v>11700</v>
      </c>
      <c r="G90" s="19">
        <v>11700</v>
      </c>
      <c r="H90" s="19">
        <v>11600</v>
      </c>
      <c r="I90" s="19">
        <v>11700</v>
      </c>
      <c r="J90" s="19">
        <v>11800</v>
      </c>
      <c r="K90" s="19">
        <v>11902.5</v>
      </c>
      <c r="L90" s="19">
        <v>11965</v>
      </c>
      <c r="M90" s="19">
        <v>12136</v>
      </c>
      <c r="N90" s="19">
        <v>12366</v>
      </c>
      <c r="O90" s="19">
        <v>12383</v>
      </c>
      <c r="P90" s="19">
        <v>12533</v>
      </c>
      <c r="Q90" s="19">
        <v>12685</v>
      </c>
      <c r="R90" s="19">
        <v>12845</v>
      </c>
      <c r="S90" s="19">
        <v>13059</v>
      </c>
      <c r="T90" s="37">
        <v>13063</v>
      </c>
      <c r="U90">
        <v>13260</v>
      </c>
      <c r="V90" s="24">
        <v>13874</v>
      </c>
      <c r="W90" s="38">
        <v>14195</v>
      </c>
    </row>
    <row r="91" spans="1:23" ht="12">
      <c r="A91" s="1" t="s">
        <v>513</v>
      </c>
      <c r="B91" s="19">
        <v>10244</v>
      </c>
      <c r="C91" s="19">
        <v>10400</v>
      </c>
      <c r="D91" s="19">
        <v>10300</v>
      </c>
      <c r="E91" s="19">
        <v>10400</v>
      </c>
      <c r="F91" s="19">
        <v>10500</v>
      </c>
      <c r="G91" s="19">
        <v>10700</v>
      </c>
      <c r="H91" s="19">
        <v>11300</v>
      </c>
      <c r="I91" s="19">
        <v>11700</v>
      </c>
      <c r="J91" s="19">
        <v>12100</v>
      </c>
      <c r="K91" s="19">
        <v>12264.5</v>
      </c>
      <c r="L91" s="19">
        <v>12429</v>
      </c>
      <c r="M91" s="19">
        <v>13289</v>
      </c>
      <c r="N91" s="19">
        <v>13980</v>
      </c>
      <c r="O91" s="19">
        <v>14568</v>
      </c>
      <c r="P91" s="19">
        <v>15164</v>
      </c>
      <c r="Q91" s="19">
        <v>16089</v>
      </c>
      <c r="R91" s="19">
        <v>16886</v>
      </c>
      <c r="S91" s="19">
        <v>17768</v>
      </c>
      <c r="T91" s="37">
        <v>18908</v>
      </c>
      <c r="U91">
        <v>19622</v>
      </c>
      <c r="V91" s="24">
        <v>20047</v>
      </c>
      <c r="W91" s="38">
        <v>21257</v>
      </c>
    </row>
    <row r="92" spans="1:23" ht="12">
      <c r="A92" s="1" t="s">
        <v>650</v>
      </c>
      <c r="B92" s="19">
        <v>35740</v>
      </c>
      <c r="C92" s="19">
        <v>36000</v>
      </c>
      <c r="D92" s="19">
        <v>36000</v>
      </c>
      <c r="E92" s="19">
        <v>36500</v>
      </c>
      <c r="F92" s="19">
        <v>36900</v>
      </c>
      <c r="G92" s="19">
        <v>36900</v>
      </c>
      <c r="H92" s="19">
        <v>39700</v>
      </c>
      <c r="I92" s="19">
        <v>40200</v>
      </c>
      <c r="J92" s="19">
        <v>40800</v>
      </c>
      <c r="K92" s="19">
        <v>40174.5</v>
      </c>
      <c r="L92" s="19">
        <v>39549</v>
      </c>
      <c r="M92" s="19">
        <v>40526</v>
      </c>
      <c r="N92" s="19">
        <v>40923</v>
      </c>
      <c r="O92" s="19">
        <v>41506</v>
      </c>
      <c r="P92" s="19">
        <v>42003</v>
      </c>
      <c r="Q92" s="19">
        <v>42880</v>
      </c>
      <c r="R92" s="19">
        <v>43519</v>
      </c>
      <c r="S92" s="19">
        <v>44360</v>
      </c>
      <c r="T92" s="37">
        <v>44604</v>
      </c>
      <c r="U92">
        <v>45220</v>
      </c>
      <c r="V92" s="24">
        <v>47286</v>
      </c>
      <c r="W92" s="38">
        <v>47927</v>
      </c>
    </row>
    <row r="93" spans="1:23" ht="12">
      <c r="A93" s="1" t="s">
        <v>516</v>
      </c>
      <c r="B93" s="19">
        <v>34150</v>
      </c>
      <c r="C93" s="19">
        <v>34500</v>
      </c>
      <c r="D93" s="19">
        <v>34900</v>
      </c>
      <c r="E93" s="19">
        <v>35000</v>
      </c>
      <c r="F93" s="19">
        <v>35400</v>
      </c>
      <c r="G93" s="19">
        <v>36000</v>
      </c>
      <c r="H93" s="19">
        <v>36700</v>
      </c>
      <c r="I93" s="19">
        <v>38000</v>
      </c>
      <c r="J93" s="19">
        <v>39400</v>
      </c>
      <c r="K93" s="19">
        <v>42561.5</v>
      </c>
      <c r="L93" s="19">
        <v>45723</v>
      </c>
      <c r="M93" s="19">
        <v>47136</v>
      </c>
      <c r="N93" s="19">
        <v>47975</v>
      </c>
      <c r="O93" s="19">
        <v>49408</v>
      </c>
      <c r="P93" s="19">
        <v>50662</v>
      </c>
      <c r="Q93" s="19">
        <v>52639</v>
      </c>
      <c r="R93" s="19">
        <v>53853</v>
      </c>
      <c r="S93" s="19">
        <v>54693</v>
      </c>
      <c r="T93" s="37">
        <v>55667</v>
      </c>
      <c r="U93">
        <v>56555</v>
      </c>
      <c r="V93" s="24">
        <v>59209</v>
      </c>
      <c r="W93" s="38">
        <v>61315</v>
      </c>
    </row>
    <row r="94" spans="1:23" ht="12">
      <c r="A94" s="1" t="s">
        <v>518</v>
      </c>
      <c r="B94" s="19">
        <v>17810</v>
      </c>
      <c r="C94" s="19">
        <v>17800</v>
      </c>
      <c r="D94" s="19">
        <v>17800</v>
      </c>
      <c r="E94" s="19">
        <v>17700</v>
      </c>
      <c r="F94" s="19">
        <v>17700</v>
      </c>
      <c r="G94" s="19">
        <v>17700</v>
      </c>
      <c r="H94" s="19">
        <v>17400</v>
      </c>
      <c r="I94" s="19">
        <v>17300</v>
      </c>
      <c r="J94" s="19">
        <v>17300</v>
      </c>
      <c r="K94" s="19">
        <v>16833</v>
      </c>
      <c r="L94" s="19">
        <v>16366</v>
      </c>
      <c r="M94" s="19">
        <v>16340</v>
      </c>
      <c r="N94" s="19">
        <v>16370</v>
      </c>
      <c r="O94" s="19">
        <v>16345</v>
      </c>
      <c r="P94" s="19">
        <v>16272</v>
      </c>
      <c r="Q94" s="19">
        <v>16316</v>
      </c>
      <c r="R94" s="19">
        <v>16255</v>
      </c>
      <c r="S94" s="19">
        <v>16172</v>
      </c>
      <c r="T94" s="37">
        <v>16244</v>
      </c>
      <c r="U94">
        <v>16315</v>
      </c>
      <c r="V94" s="24">
        <v>16657</v>
      </c>
      <c r="W94" s="38">
        <v>16816</v>
      </c>
    </row>
    <row r="95" spans="1:23" ht="12">
      <c r="A95" s="1" t="s">
        <v>520</v>
      </c>
      <c r="B95" s="19">
        <v>20107</v>
      </c>
      <c r="C95" s="19">
        <v>21100</v>
      </c>
      <c r="D95" s="19">
        <v>22100</v>
      </c>
      <c r="E95" s="19">
        <v>23200</v>
      </c>
      <c r="F95" s="19">
        <v>24500</v>
      </c>
      <c r="G95" s="19">
        <v>26400</v>
      </c>
      <c r="H95" s="19">
        <v>27500</v>
      </c>
      <c r="I95" s="19">
        <v>28800</v>
      </c>
      <c r="J95" s="19">
        <v>30000</v>
      </c>
      <c r="K95" s="19">
        <v>30065.5</v>
      </c>
      <c r="L95" s="19">
        <v>30131</v>
      </c>
      <c r="M95" s="19">
        <v>30699</v>
      </c>
      <c r="N95" s="19">
        <v>31295</v>
      </c>
      <c r="O95" s="19">
        <v>32270</v>
      </c>
      <c r="P95" s="19">
        <v>32512</v>
      </c>
      <c r="Q95" s="19">
        <v>33199</v>
      </c>
      <c r="R95" s="19">
        <v>33623</v>
      </c>
      <c r="S95" s="19">
        <v>34456</v>
      </c>
      <c r="T95" s="37">
        <v>34942</v>
      </c>
      <c r="U95">
        <v>35463</v>
      </c>
      <c r="V95" s="24">
        <v>34780</v>
      </c>
      <c r="W95" s="38">
        <v>35410</v>
      </c>
    </row>
    <row r="96" spans="1:23" ht="12">
      <c r="A96" s="1" t="s">
        <v>522</v>
      </c>
      <c r="B96" s="19">
        <v>11761</v>
      </c>
      <c r="C96" s="19">
        <v>11900</v>
      </c>
      <c r="D96" s="19">
        <v>12100</v>
      </c>
      <c r="E96" s="19">
        <v>12200</v>
      </c>
      <c r="F96" s="19">
        <v>12500</v>
      </c>
      <c r="G96" s="19">
        <v>12600</v>
      </c>
      <c r="H96" s="19">
        <v>13100</v>
      </c>
      <c r="I96" s="19">
        <v>13600</v>
      </c>
      <c r="J96" s="19">
        <v>13900</v>
      </c>
      <c r="K96" s="19">
        <v>14031.5</v>
      </c>
      <c r="L96" s="19">
        <v>14163</v>
      </c>
      <c r="M96" s="19">
        <v>14564</v>
      </c>
      <c r="N96" s="19">
        <v>14992</v>
      </c>
      <c r="O96" s="19">
        <v>15435</v>
      </c>
      <c r="P96" s="19">
        <v>15991</v>
      </c>
      <c r="Q96" s="19">
        <v>16635</v>
      </c>
      <c r="R96" s="19">
        <v>17299</v>
      </c>
      <c r="S96" s="19">
        <v>17597</v>
      </c>
      <c r="T96" s="37">
        <v>17406</v>
      </c>
      <c r="U96">
        <v>17651</v>
      </c>
      <c r="V96" s="24">
        <v>16863</v>
      </c>
      <c r="W96" s="38">
        <v>17323</v>
      </c>
    </row>
    <row r="97" spans="1:23" ht="12">
      <c r="A97" s="1" t="s">
        <v>524</v>
      </c>
      <c r="B97" s="19">
        <v>16579</v>
      </c>
      <c r="C97" s="19">
        <v>16700</v>
      </c>
      <c r="D97" s="19">
        <v>16700</v>
      </c>
      <c r="E97" s="19">
        <v>16600</v>
      </c>
      <c r="F97" s="19">
        <v>16500</v>
      </c>
      <c r="G97" s="19">
        <v>16600</v>
      </c>
      <c r="H97" s="19">
        <v>16400</v>
      </c>
      <c r="I97" s="19">
        <v>16400</v>
      </c>
      <c r="J97" s="19">
        <v>16400</v>
      </c>
      <c r="K97" s="19">
        <v>16339</v>
      </c>
      <c r="L97" s="19">
        <v>16278</v>
      </c>
      <c r="M97" s="19">
        <v>16098</v>
      </c>
      <c r="N97" s="19">
        <v>16134</v>
      </c>
      <c r="O97" s="19">
        <v>16197</v>
      </c>
      <c r="P97" s="19">
        <v>16217</v>
      </c>
      <c r="Q97" s="19">
        <v>16110</v>
      </c>
      <c r="R97" s="19">
        <v>16096</v>
      </c>
      <c r="S97" s="19">
        <v>16163</v>
      </c>
      <c r="T97" s="37">
        <v>16399</v>
      </c>
      <c r="U97">
        <v>16451</v>
      </c>
      <c r="V97" s="24">
        <v>17917</v>
      </c>
      <c r="W97" s="38">
        <v>17727</v>
      </c>
    </row>
    <row r="98" spans="1:23" ht="12">
      <c r="A98" s="1" t="s">
        <v>526</v>
      </c>
      <c r="B98" s="19">
        <v>7625</v>
      </c>
      <c r="C98" s="19">
        <v>7800</v>
      </c>
      <c r="D98" s="19">
        <v>8000</v>
      </c>
      <c r="E98" s="19">
        <v>8100</v>
      </c>
      <c r="F98" s="19">
        <v>8300</v>
      </c>
      <c r="G98" s="19">
        <v>8500</v>
      </c>
      <c r="H98" s="19">
        <v>8700</v>
      </c>
      <c r="I98" s="19">
        <v>8800</v>
      </c>
      <c r="J98" s="19">
        <v>9000</v>
      </c>
      <c r="K98" s="19">
        <v>9648.5</v>
      </c>
      <c r="L98" s="19">
        <v>10297</v>
      </c>
      <c r="M98" s="19">
        <v>10923</v>
      </c>
      <c r="N98" s="19">
        <v>11523</v>
      </c>
      <c r="O98" s="19">
        <v>12152</v>
      </c>
      <c r="P98" s="19">
        <v>12534</v>
      </c>
      <c r="Q98" s="19">
        <v>12637</v>
      </c>
      <c r="R98" s="19">
        <v>12990</v>
      </c>
      <c r="S98" s="19">
        <v>13427</v>
      </c>
      <c r="T98" s="37">
        <v>14044</v>
      </c>
      <c r="U98">
        <v>14685</v>
      </c>
      <c r="V98" s="24">
        <v>15244</v>
      </c>
      <c r="W98" s="38">
        <v>15945</v>
      </c>
    </row>
    <row r="99" spans="1:23" ht="12">
      <c r="A99" s="1" t="s">
        <v>528</v>
      </c>
      <c r="B99" s="19">
        <v>10903</v>
      </c>
      <c r="C99" s="19">
        <v>11000</v>
      </c>
      <c r="D99" s="19">
        <v>10800</v>
      </c>
      <c r="E99" s="19">
        <v>10800</v>
      </c>
      <c r="F99" s="19">
        <v>10600</v>
      </c>
      <c r="G99" s="19">
        <v>10600</v>
      </c>
      <c r="H99" s="19">
        <v>10500</v>
      </c>
      <c r="I99" s="19">
        <v>10500</v>
      </c>
      <c r="J99" s="19">
        <v>10400</v>
      </c>
      <c r="K99" s="19">
        <v>9626.5</v>
      </c>
      <c r="L99" s="19">
        <v>8630</v>
      </c>
      <c r="M99" s="19">
        <v>10237</v>
      </c>
      <c r="N99" s="19">
        <v>11217</v>
      </c>
      <c r="O99" s="19">
        <v>10991</v>
      </c>
      <c r="P99" s="19">
        <v>10880</v>
      </c>
      <c r="Q99" s="19">
        <v>11213</v>
      </c>
      <c r="R99" s="19">
        <v>11480</v>
      </c>
      <c r="S99" s="19">
        <v>11433</v>
      </c>
      <c r="T99" s="37">
        <v>10908</v>
      </c>
      <c r="U99">
        <v>11332</v>
      </c>
      <c r="V99" s="24">
        <v>11560</v>
      </c>
      <c r="W99" s="38">
        <v>11536</v>
      </c>
    </row>
    <row r="100" spans="1:23" ht="12">
      <c r="A100" s="1" t="s">
        <v>530</v>
      </c>
      <c r="B100" s="19">
        <v>30599</v>
      </c>
      <c r="C100" s="19">
        <v>30300</v>
      </c>
      <c r="D100" s="19">
        <v>30000</v>
      </c>
      <c r="E100" s="19">
        <v>29900</v>
      </c>
      <c r="F100" s="19">
        <v>29900</v>
      </c>
      <c r="G100" s="19">
        <v>29900</v>
      </c>
      <c r="H100" s="19">
        <v>29200</v>
      </c>
      <c r="I100" s="19">
        <v>29300</v>
      </c>
      <c r="J100" s="19">
        <v>29200</v>
      </c>
      <c r="K100" s="19">
        <v>29116.5</v>
      </c>
      <c r="L100" s="19">
        <v>29033</v>
      </c>
      <c r="M100" s="19">
        <v>29126</v>
      </c>
      <c r="N100" s="19">
        <v>29316</v>
      </c>
      <c r="O100" s="19">
        <v>37003</v>
      </c>
      <c r="P100" s="19">
        <v>37247</v>
      </c>
      <c r="Q100" s="19">
        <v>37690</v>
      </c>
      <c r="R100" s="19">
        <v>37452</v>
      </c>
      <c r="S100" s="19">
        <v>37097</v>
      </c>
      <c r="T100" s="37">
        <v>36736</v>
      </c>
      <c r="U100">
        <v>36920</v>
      </c>
      <c r="V100" s="15">
        <v>37355</v>
      </c>
      <c r="W100" s="38">
        <v>37074</v>
      </c>
    </row>
    <row r="101" spans="1:23" ht="12">
      <c r="A101" s="1" t="s">
        <v>532</v>
      </c>
      <c r="B101" s="19">
        <v>50398</v>
      </c>
      <c r="C101" s="19">
        <v>51200</v>
      </c>
      <c r="D101" s="19">
        <v>51300</v>
      </c>
      <c r="E101" s="19">
        <v>51500</v>
      </c>
      <c r="F101" s="19">
        <v>52200</v>
      </c>
      <c r="G101" s="19">
        <v>53100</v>
      </c>
      <c r="H101" s="19">
        <v>55200</v>
      </c>
      <c r="I101" s="19">
        <v>57700</v>
      </c>
      <c r="J101" s="19">
        <v>60300</v>
      </c>
      <c r="K101" s="19">
        <v>61803</v>
      </c>
      <c r="L101" s="19">
        <v>63306</v>
      </c>
      <c r="M101" s="19">
        <v>65693</v>
      </c>
      <c r="N101" s="19">
        <v>67725</v>
      </c>
      <c r="O101" s="19">
        <v>69104</v>
      </c>
      <c r="P101" s="19">
        <v>71535</v>
      </c>
      <c r="Q101" s="19">
        <v>74592</v>
      </c>
      <c r="R101" s="19">
        <v>76838</v>
      </c>
      <c r="S101" s="19">
        <v>78939</v>
      </c>
      <c r="T101" s="37">
        <v>82302</v>
      </c>
      <c r="U101">
        <v>85410</v>
      </c>
      <c r="V101" s="24">
        <v>86320</v>
      </c>
      <c r="W101" s="38">
        <v>89714</v>
      </c>
    </row>
    <row r="102" spans="1:23" ht="12">
      <c r="A102" s="1" t="s">
        <v>534</v>
      </c>
      <c r="B102" s="19">
        <v>180735</v>
      </c>
      <c r="C102" s="19">
        <v>184400</v>
      </c>
      <c r="D102" s="19">
        <v>186100</v>
      </c>
      <c r="E102" s="19">
        <v>188900</v>
      </c>
      <c r="F102" s="19">
        <v>191600</v>
      </c>
      <c r="G102" s="19">
        <v>194100</v>
      </c>
      <c r="H102" s="19">
        <v>198700</v>
      </c>
      <c r="I102" s="19">
        <v>203400</v>
      </c>
      <c r="J102" s="19">
        <v>208700</v>
      </c>
      <c r="K102" s="19">
        <v>213290.5</v>
      </c>
      <c r="L102" s="19">
        <v>217849</v>
      </c>
      <c r="M102" s="19">
        <v>220371</v>
      </c>
      <c r="N102" s="19">
        <v>223165</v>
      </c>
      <c r="O102" s="19">
        <v>229033</v>
      </c>
      <c r="P102" s="19">
        <v>232498</v>
      </c>
      <c r="Q102" s="19">
        <v>238659</v>
      </c>
      <c r="R102" s="19">
        <v>241906</v>
      </c>
      <c r="S102" s="19">
        <v>243841</v>
      </c>
      <c r="T102" s="37">
        <v>241766</v>
      </c>
      <c r="U102">
        <v>244652</v>
      </c>
      <c r="V102" s="24">
        <v>262300</v>
      </c>
      <c r="W102" s="38">
        <v>264973</v>
      </c>
    </row>
    <row r="103" spans="1:23" ht="12">
      <c r="A103" s="1" t="s">
        <v>536</v>
      </c>
      <c r="B103" s="19">
        <v>57654</v>
      </c>
      <c r="C103" s="19">
        <v>57200</v>
      </c>
      <c r="D103" s="19">
        <v>56500</v>
      </c>
      <c r="E103" s="19">
        <v>56100</v>
      </c>
      <c r="F103" s="19">
        <v>56500</v>
      </c>
      <c r="G103" s="19">
        <v>56700</v>
      </c>
      <c r="H103" s="19">
        <v>58800</v>
      </c>
      <c r="I103" s="19">
        <v>60400</v>
      </c>
      <c r="J103" s="19">
        <v>60300</v>
      </c>
      <c r="K103" s="19">
        <v>58621</v>
      </c>
      <c r="L103" s="19">
        <v>56942</v>
      </c>
      <c r="M103" s="19">
        <v>56792</v>
      </c>
      <c r="N103" s="19">
        <v>56908</v>
      </c>
      <c r="O103" s="19">
        <v>56684</v>
      </c>
      <c r="P103" s="19">
        <v>56601</v>
      </c>
      <c r="Q103" s="19">
        <v>56525</v>
      </c>
      <c r="R103" s="19">
        <v>56146</v>
      </c>
      <c r="S103" s="19">
        <v>56001</v>
      </c>
      <c r="T103" s="37">
        <v>55842</v>
      </c>
      <c r="U103">
        <v>55634</v>
      </c>
      <c r="V103" s="24">
        <v>57930</v>
      </c>
      <c r="W103" s="38">
        <v>57332</v>
      </c>
    </row>
    <row r="104" spans="1:23" ht="12">
      <c r="A104" s="1" t="s">
        <v>538</v>
      </c>
      <c r="B104" s="19">
        <v>2937</v>
      </c>
      <c r="C104" s="19">
        <v>2800</v>
      </c>
      <c r="D104" s="19">
        <v>2700</v>
      </c>
      <c r="E104" s="19">
        <v>2800</v>
      </c>
      <c r="F104" s="19">
        <v>3000</v>
      </c>
      <c r="G104" s="19">
        <v>2900</v>
      </c>
      <c r="H104" s="19">
        <v>2400</v>
      </c>
      <c r="I104" s="19">
        <v>2400</v>
      </c>
      <c r="J104" s="19">
        <v>2400</v>
      </c>
      <c r="K104" s="19">
        <v>2517.5</v>
      </c>
      <c r="L104" s="19">
        <v>2635</v>
      </c>
      <c r="M104" s="19">
        <v>2586</v>
      </c>
      <c r="N104" s="19">
        <v>2594</v>
      </c>
      <c r="O104" s="19">
        <v>2581</v>
      </c>
      <c r="P104" s="19">
        <v>2540</v>
      </c>
      <c r="Q104" s="19">
        <v>2547</v>
      </c>
      <c r="R104" s="19">
        <v>2534</v>
      </c>
      <c r="S104" s="19">
        <v>2525</v>
      </c>
      <c r="T104" s="37">
        <v>2486</v>
      </c>
      <c r="U104">
        <v>2480</v>
      </c>
      <c r="V104" s="24">
        <v>2536</v>
      </c>
      <c r="W104" s="38">
        <v>2518</v>
      </c>
    </row>
    <row r="105" spans="1:23" ht="12">
      <c r="A105" s="1" t="s">
        <v>540</v>
      </c>
      <c r="B105" s="19">
        <v>21603</v>
      </c>
      <c r="C105" s="19">
        <v>22000</v>
      </c>
      <c r="D105" s="19">
        <v>22000</v>
      </c>
      <c r="E105" s="19">
        <v>22500</v>
      </c>
      <c r="F105" s="19">
        <v>23000</v>
      </c>
      <c r="G105" s="19">
        <v>23700</v>
      </c>
      <c r="H105" s="19">
        <v>24700</v>
      </c>
      <c r="I105" s="19">
        <v>25300</v>
      </c>
      <c r="J105" s="19">
        <v>26100</v>
      </c>
      <c r="K105" s="19">
        <v>25576.5</v>
      </c>
      <c r="L105" s="19">
        <v>25053</v>
      </c>
      <c r="M105" s="19">
        <v>25678</v>
      </c>
      <c r="N105" s="19">
        <v>26169</v>
      </c>
      <c r="O105" s="19">
        <v>26602</v>
      </c>
      <c r="P105" s="19">
        <v>27042</v>
      </c>
      <c r="Q105" s="19">
        <v>27775</v>
      </c>
      <c r="R105" s="19">
        <v>28245</v>
      </c>
      <c r="S105" s="19">
        <v>28551</v>
      </c>
      <c r="T105" s="37">
        <v>29181</v>
      </c>
      <c r="U105">
        <v>29632</v>
      </c>
      <c r="V105" s="24">
        <v>29728</v>
      </c>
      <c r="W105" s="38">
        <v>30659</v>
      </c>
    </row>
    <row r="106" spans="1:23" ht="12">
      <c r="A106" s="1" t="s">
        <v>542</v>
      </c>
      <c r="B106" s="19">
        <v>22763</v>
      </c>
      <c r="C106" s="19">
        <v>23300</v>
      </c>
      <c r="D106" s="19">
        <v>23800</v>
      </c>
      <c r="E106" s="19">
        <v>24500</v>
      </c>
      <c r="F106" s="19">
        <v>25100</v>
      </c>
      <c r="G106" s="19">
        <v>25500</v>
      </c>
      <c r="H106" s="19">
        <v>28400</v>
      </c>
      <c r="I106" s="19">
        <v>31000</v>
      </c>
      <c r="J106" s="19">
        <v>32800</v>
      </c>
      <c r="K106" s="19">
        <v>33829.5</v>
      </c>
      <c r="L106" s="19">
        <v>34970</v>
      </c>
      <c r="M106" s="19">
        <v>36050</v>
      </c>
      <c r="N106" s="19">
        <v>36973</v>
      </c>
      <c r="O106" s="19">
        <v>38124</v>
      </c>
      <c r="P106" s="19">
        <v>39220</v>
      </c>
      <c r="Q106" s="19">
        <v>40784</v>
      </c>
      <c r="R106" s="19">
        <v>41933</v>
      </c>
      <c r="S106" s="19">
        <v>42862</v>
      </c>
      <c r="T106" s="37">
        <v>44488</v>
      </c>
      <c r="U106">
        <v>45945</v>
      </c>
      <c r="V106" s="24">
        <v>48102</v>
      </c>
      <c r="W106" s="38">
        <v>50249</v>
      </c>
    </row>
    <row r="107" spans="1:23" ht="12">
      <c r="A107" s="1" t="s">
        <v>544</v>
      </c>
      <c r="B107" s="19">
        <v>5968</v>
      </c>
      <c r="C107" s="19">
        <v>5900</v>
      </c>
      <c r="D107" s="19">
        <v>5900</v>
      </c>
      <c r="E107" s="19">
        <v>5900</v>
      </c>
      <c r="F107" s="19">
        <v>6100</v>
      </c>
      <c r="G107" s="19">
        <v>6200</v>
      </c>
      <c r="H107" s="19">
        <v>6100</v>
      </c>
      <c r="I107" s="19">
        <v>6100</v>
      </c>
      <c r="J107" s="19">
        <v>6100</v>
      </c>
      <c r="K107" s="19">
        <v>6194.5</v>
      </c>
      <c r="L107" s="19">
        <v>6289</v>
      </c>
      <c r="M107" s="19">
        <v>6287</v>
      </c>
      <c r="N107" s="19">
        <v>6296</v>
      </c>
      <c r="O107" s="19">
        <v>6248</v>
      </c>
      <c r="P107" s="19">
        <v>6336</v>
      </c>
      <c r="Q107" s="19">
        <v>6405</v>
      </c>
      <c r="R107" s="19">
        <v>6397</v>
      </c>
      <c r="S107" s="19">
        <v>6536</v>
      </c>
      <c r="T107" s="37">
        <v>6500</v>
      </c>
      <c r="U107">
        <v>6540</v>
      </c>
      <c r="V107" s="24">
        <v>6630</v>
      </c>
      <c r="W107" s="38">
        <v>6572</v>
      </c>
    </row>
    <row r="108" spans="1:23" ht="12">
      <c r="A108" s="1" t="s">
        <v>546</v>
      </c>
      <c r="B108" s="19">
        <v>10543</v>
      </c>
      <c r="C108" s="19">
        <v>10700</v>
      </c>
      <c r="D108" s="19">
        <v>10700</v>
      </c>
      <c r="E108" s="19">
        <v>10800</v>
      </c>
      <c r="F108" s="19">
        <v>11200</v>
      </c>
      <c r="G108" s="19">
        <v>11500</v>
      </c>
      <c r="H108" s="19">
        <v>11900</v>
      </c>
      <c r="I108" s="19">
        <v>12200</v>
      </c>
      <c r="J108" s="19">
        <v>12400</v>
      </c>
      <c r="K108" s="19">
        <v>12963.5</v>
      </c>
      <c r="L108" s="19">
        <v>13527</v>
      </c>
      <c r="M108" s="19">
        <v>13982</v>
      </c>
      <c r="N108" s="19">
        <v>14337</v>
      </c>
      <c r="O108" s="19">
        <v>14887</v>
      </c>
      <c r="P108" s="19">
        <v>15824</v>
      </c>
      <c r="Q108" s="19">
        <v>16325</v>
      </c>
      <c r="R108" s="19">
        <v>16377</v>
      </c>
      <c r="S108" s="19">
        <v>16942</v>
      </c>
      <c r="T108" s="37">
        <v>17187</v>
      </c>
      <c r="U108">
        <v>17681</v>
      </c>
      <c r="V108" s="24">
        <v>16803</v>
      </c>
      <c r="W108" s="38">
        <v>17319</v>
      </c>
    </row>
    <row r="109" spans="1:23" ht="12">
      <c r="A109" s="1" t="s">
        <v>548</v>
      </c>
      <c r="B109" s="19">
        <v>9334</v>
      </c>
      <c r="C109" s="19">
        <v>9500</v>
      </c>
      <c r="D109" s="19">
        <v>9600</v>
      </c>
      <c r="E109" s="19">
        <v>9800</v>
      </c>
      <c r="F109" s="19">
        <v>9800</v>
      </c>
      <c r="G109" s="19">
        <v>10000</v>
      </c>
      <c r="H109" s="19">
        <v>10000</v>
      </c>
      <c r="I109" s="19">
        <v>10100</v>
      </c>
      <c r="J109" s="19">
        <v>10400</v>
      </c>
      <c r="K109" s="19">
        <v>10656.5</v>
      </c>
      <c r="L109" s="19">
        <v>10913</v>
      </c>
      <c r="M109" s="19">
        <v>11203</v>
      </c>
      <c r="N109" s="19">
        <v>11557</v>
      </c>
      <c r="O109" s="19">
        <v>11869</v>
      </c>
      <c r="P109" s="19">
        <v>12023</v>
      </c>
      <c r="Q109" s="19">
        <v>12151</v>
      </c>
      <c r="R109" s="19">
        <v>12333</v>
      </c>
      <c r="S109" s="19">
        <v>12471</v>
      </c>
      <c r="T109" s="37">
        <v>12819</v>
      </c>
      <c r="U109">
        <v>13048</v>
      </c>
      <c r="V109" s="24">
        <v>13146</v>
      </c>
      <c r="W109" s="38">
        <v>13577</v>
      </c>
    </row>
    <row r="110" spans="1:23" ht="12">
      <c r="A110" s="1" t="s">
        <v>550</v>
      </c>
      <c r="B110" s="19">
        <v>10129</v>
      </c>
      <c r="C110" s="19">
        <v>10200</v>
      </c>
      <c r="D110" s="19">
        <v>10300</v>
      </c>
      <c r="E110" s="19">
        <v>10400</v>
      </c>
      <c r="F110" s="19">
        <v>10800</v>
      </c>
      <c r="G110" s="19">
        <v>10900</v>
      </c>
      <c r="H110" s="19">
        <v>10700</v>
      </c>
      <c r="I110" s="19">
        <v>10800</v>
      </c>
      <c r="J110" s="19">
        <v>10900</v>
      </c>
      <c r="K110" s="19">
        <v>10898</v>
      </c>
      <c r="L110" s="19">
        <v>10896</v>
      </c>
      <c r="M110" s="19">
        <v>10900</v>
      </c>
      <c r="N110" s="19">
        <v>10905</v>
      </c>
      <c r="O110" s="19">
        <v>11022</v>
      </c>
      <c r="P110" s="19">
        <v>11076</v>
      </c>
      <c r="Q110" s="19">
        <v>11265</v>
      </c>
      <c r="R110" s="19">
        <v>11348</v>
      </c>
      <c r="S110" s="19">
        <v>11285</v>
      </c>
      <c r="T110" s="37">
        <v>11339</v>
      </c>
      <c r="U110">
        <v>11349</v>
      </c>
      <c r="V110" s="24">
        <v>11567</v>
      </c>
      <c r="W110" s="38">
        <v>11553</v>
      </c>
    </row>
    <row r="111" spans="1:23" ht="12">
      <c r="A111" s="1" t="s">
        <v>552</v>
      </c>
      <c r="B111" s="19">
        <v>25956</v>
      </c>
      <c r="C111" s="19">
        <v>26200</v>
      </c>
      <c r="D111" s="19">
        <v>26400</v>
      </c>
      <c r="E111" s="19">
        <v>26700</v>
      </c>
      <c r="F111" s="19">
        <v>26600</v>
      </c>
      <c r="G111" s="19">
        <v>26600</v>
      </c>
      <c r="H111" s="19">
        <v>25600</v>
      </c>
      <c r="I111" s="19">
        <v>25500</v>
      </c>
      <c r="J111" s="19">
        <v>25300</v>
      </c>
      <c r="K111" s="19">
        <v>24898</v>
      </c>
      <c r="L111" s="19">
        <v>24496</v>
      </c>
      <c r="M111" s="19">
        <v>24350</v>
      </c>
      <c r="N111" s="19">
        <v>24390</v>
      </c>
      <c r="O111" s="19">
        <v>24297</v>
      </c>
      <c r="P111" s="19">
        <v>24360</v>
      </c>
      <c r="Q111" s="19">
        <v>24400</v>
      </c>
      <c r="R111" s="19">
        <v>24166</v>
      </c>
      <c r="S111" s="19">
        <v>24053</v>
      </c>
      <c r="T111" s="37">
        <v>23862</v>
      </c>
      <c r="U111">
        <v>23821</v>
      </c>
      <c r="V111" s="24">
        <v>23589</v>
      </c>
      <c r="W111" s="38">
        <v>23431</v>
      </c>
    </row>
    <row r="112" spans="1:23" ht="12">
      <c r="A112" s="1" t="s">
        <v>554</v>
      </c>
      <c r="B112" s="19">
        <v>57427</v>
      </c>
      <c r="C112" s="19">
        <v>58500</v>
      </c>
      <c r="D112" s="19">
        <v>59200</v>
      </c>
      <c r="E112" s="19">
        <v>60500</v>
      </c>
      <c r="F112" s="19">
        <v>62300</v>
      </c>
      <c r="G112" s="19">
        <v>64500</v>
      </c>
      <c r="H112" s="19">
        <v>69900</v>
      </c>
      <c r="I112" s="19">
        <v>74200</v>
      </c>
      <c r="J112" s="19">
        <v>77400</v>
      </c>
      <c r="K112" s="19">
        <v>81764.5</v>
      </c>
      <c r="L112" s="19">
        <v>86129</v>
      </c>
      <c r="M112" s="19">
        <v>90064</v>
      </c>
      <c r="N112" s="19">
        <v>94266</v>
      </c>
      <c r="O112" s="19">
        <v>100626</v>
      </c>
      <c r="P112" s="19">
        <v>108047</v>
      </c>
      <c r="Q112" s="19">
        <v>116029</v>
      </c>
      <c r="R112" s="19">
        <v>123911</v>
      </c>
      <c r="S112" s="19">
        <v>133493</v>
      </c>
      <c r="T112" s="37">
        <v>144514</v>
      </c>
      <c r="U112">
        <v>156284</v>
      </c>
      <c r="V112" s="24">
        <v>169599</v>
      </c>
      <c r="W112" s="38">
        <v>190903</v>
      </c>
    </row>
    <row r="113" spans="1:23" ht="12">
      <c r="A113" s="1" t="s">
        <v>556</v>
      </c>
      <c r="B113" s="19">
        <v>17825</v>
      </c>
      <c r="C113" s="19">
        <v>18000</v>
      </c>
      <c r="D113" s="19">
        <v>18300</v>
      </c>
      <c r="E113" s="19">
        <v>18400</v>
      </c>
      <c r="F113" s="19">
        <v>18800</v>
      </c>
      <c r="G113" s="19">
        <v>18900</v>
      </c>
      <c r="H113" s="19">
        <v>19300</v>
      </c>
      <c r="I113" s="19">
        <v>19700</v>
      </c>
      <c r="J113" s="19">
        <v>19900</v>
      </c>
      <c r="K113" s="19">
        <v>20112.5</v>
      </c>
      <c r="L113" s="19">
        <v>20325</v>
      </c>
      <c r="M113" s="19">
        <v>20909</v>
      </c>
      <c r="N113" s="19">
        <v>21451</v>
      </c>
      <c r="O113" s="19">
        <v>21941</v>
      </c>
      <c r="P113" s="19">
        <v>22276</v>
      </c>
      <c r="Q113" s="19">
        <v>22784</v>
      </c>
      <c r="R113" s="19">
        <v>23347</v>
      </c>
      <c r="S113" s="19">
        <v>23840</v>
      </c>
      <c r="T113" s="37">
        <v>24540</v>
      </c>
      <c r="U113">
        <v>25029</v>
      </c>
      <c r="V113" s="24">
        <v>25627</v>
      </c>
      <c r="W113" s="38">
        <v>26539</v>
      </c>
    </row>
    <row r="114" spans="1:23" ht="12">
      <c r="A114" s="1" t="s">
        <v>558</v>
      </c>
      <c r="B114" s="19">
        <v>12124</v>
      </c>
      <c r="C114" s="19">
        <v>12200</v>
      </c>
      <c r="D114" s="19">
        <v>12200</v>
      </c>
      <c r="E114" s="19">
        <v>12100</v>
      </c>
      <c r="F114" s="19">
        <v>12200</v>
      </c>
      <c r="G114" s="19">
        <v>12100</v>
      </c>
      <c r="H114" s="19">
        <v>12100</v>
      </c>
      <c r="I114" s="19">
        <v>12100</v>
      </c>
      <c r="J114" s="19">
        <v>12000</v>
      </c>
      <c r="K114" s="19">
        <v>11709.5</v>
      </c>
      <c r="L114" s="19">
        <v>11419</v>
      </c>
      <c r="M114" s="19">
        <v>11502</v>
      </c>
      <c r="N114" s="19">
        <v>11473</v>
      </c>
      <c r="O114" s="19">
        <v>11243</v>
      </c>
      <c r="P114" s="19">
        <v>11151</v>
      </c>
      <c r="Q114" s="19">
        <v>11188</v>
      </c>
      <c r="R114" s="19">
        <v>12232</v>
      </c>
      <c r="S114" s="19">
        <v>12182</v>
      </c>
      <c r="T114" s="37">
        <v>11989</v>
      </c>
      <c r="U114">
        <v>11789</v>
      </c>
      <c r="V114" s="24">
        <v>13146</v>
      </c>
      <c r="W114" s="38">
        <v>13080</v>
      </c>
    </row>
    <row r="115" spans="1:23" ht="12">
      <c r="A115" s="1" t="s">
        <v>560</v>
      </c>
      <c r="B115" s="19">
        <v>10232</v>
      </c>
      <c r="C115" s="19">
        <v>10200</v>
      </c>
      <c r="D115" s="19">
        <v>10200</v>
      </c>
      <c r="E115" s="19">
        <v>10300</v>
      </c>
      <c r="F115" s="19">
        <v>10600</v>
      </c>
      <c r="G115" s="19">
        <v>10600</v>
      </c>
      <c r="H115" s="19">
        <v>10700</v>
      </c>
      <c r="I115" s="19">
        <v>10800</v>
      </c>
      <c r="J115" s="19">
        <v>10900</v>
      </c>
      <c r="K115" s="19">
        <v>11424.5</v>
      </c>
      <c r="L115" s="19">
        <v>11949</v>
      </c>
      <c r="M115" s="19">
        <v>12122</v>
      </c>
      <c r="N115" s="19">
        <v>12025</v>
      </c>
      <c r="O115" s="19">
        <v>12179</v>
      </c>
      <c r="P115" s="19">
        <v>12251</v>
      </c>
      <c r="Q115" s="19">
        <v>12280</v>
      </c>
      <c r="R115" s="19">
        <v>12346</v>
      </c>
      <c r="S115" s="19">
        <v>12498</v>
      </c>
      <c r="T115" s="37">
        <v>12636</v>
      </c>
      <c r="U115">
        <v>12627</v>
      </c>
      <c r="V115" s="24">
        <v>12520</v>
      </c>
      <c r="W115" s="38">
        <v>12761</v>
      </c>
    </row>
    <row r="116" spans="1:23" ht="12">
      <c r="A116" s="1" t="s">
        <v>562</v>
      </c>
      <c r="B116" s="19">
        <v>7995</v>
      </c>
      <c r="C116" s="19">
        <v>8100</v>
      </c>
      <c r="D116" s="19">
        <v>8300</v>
      </c>
      <c r="E116" s="19">
        <v>8400</v>
      </c>
      <c r="F116" s="19">
        <v>8500</v>
      </c>
      <c r="G116" s="19">
        <v>8600</v>
      </c>
      <c r="H116" s="19">
        <v>8400</v>
      </c>
      <c r="I116" s="19">
        <v>8500</v>
      </c>
      <c r="J116" s="19">
        <v>8500</v>
      </c>
      <c r="K116" s="19">
        <v>8424</v>
      </c>
      <c r="L116" s="19">
        <v>8348</v>
      </c>
      <c r="M116" s="19">
        <v>8368</v>
      </c>
      <c r="N116" s="19">
        <v>8388</v>
      </c>
      <c r="O116" s="19">
        <v>8551</v>
      </c>
      <c r="P116" s="19">
        <v>8733</v>
      </c>
      <c r="Q116" s="19">
        <v>8816</v>
      </c>
      <c r="R116" s="19">
        <v>9008</v>
      </c>
      <c r="S116" s="19">
        <v>9112</v>
      </c>
      <c r="T116" s="37">
        <v>9105</v>
      </c>
      <c r="U116">
        <v>9255</v>
      </c>
      <c r="V116" s="24">
        <v>9207</v>
      </c>
      <c r="W116" s="38">
        <v>9300</v>
      </c>
    </row>
    <row r="117" spans="1:23" ht="12">
      <c r="A117" s="1" t="s">
        <v>564</v>
      </c>
      <c r="B117" s="19">
        <v>29444</v>
      </c>
      <c r="C117" s="19">
        <v>29100</v>
      </c>
      <c r="D117" s="19">
        <v>29100</v>
      </c>
      <c r="E117" s="19">
        <v>29300</v>
      </c>
      <c r="F117" s="19">
        <v>29700</v>
      </c>
      <c r="G117" s="19">
        <v>29800</v>
      </c>
      <c r="H117" s="19">
        <v>29600</v>
      </c>
      <c r="I117" s="19">
        <v>29900</v>
      </c>
      <c r="J117" s="19">
        <v>29700</v>
      </c>
      <c r="K117" s="19">
        <v>29470.5</v>
      </c>
      <c r="L117" s="19">
        <v>29241</v>
      </c>
      <c r="M117" s="19">
        <v>29408</v>
      </c>
      <c r="N117" s="19">
        <v>29681</v>
      </c>
      <c r="O117" s="19">
        <v>29975</v>
      </c>
      <c r="P117" s="19">
        <v>30360</v>
      </c>
      <c r="Q117" s="19">
        <v>30760</v>
      </c>
      <c r="R117" s="19">
        <v>30797</v>
      </c>
      <c r="S117" s="19">
        <v>30939</v>
      </c>
      <c r="T117" s="37">
        <v>31046</v>
      </c>
      <c r="U117">
        <v>30991</v>
      </c>
      <c r="V117" s="24">
        <v>32380</v>
      </c>
      <c r="W117" s="38">
        <v>32325</v>
      </c>
    </row>
    <row r="118" spans="1:23" ht="12">
      <c r="A118" s="1" t="s">
        <v>566</v>
      </c>
      <c r="B118" s="19">
        <v>7719</v>
      </c>
      <c r="C118" s="19">
        <v>7800</v>
      </c>
      <c r="D118" s="19">
        <v>7900</v>
      </c>
      <c r="E118" s="19">
        <v>8000</v>
      </c>
      <c r="F118" s="19">
        <v>8200</v>
      </c>
      <c r="G118" s="19">
        <v>8500</v>
      </c>
      <c r="H118" s="19">
        <v>8400</v>
      </c>
      <c r="I118" s="19">
        <v>8400</v>
      </c>
      <c r="J118" s="19">
        <v>8600</v>
      </c>
      <c r="K118" s="19">
        <v>8626.5</v>
      </c>
      <c r="L118" s="19">
        <v>8653</v>
      </c>
      <c r="M118" s="19">
        <v>8849</v>
      </c>
      <c r="N118" s="19">
        <v>8921</v>
      </c>
      <c r="O118" s="19">
        <v>9053</v>
      </c>
      <c r="P118" s="19">
        <v>9172</v>
      </c>
      <c r="Q118" s="19">
        <v>9289</v>
      </c>
      <c r="R118" s="19">
        <v>9369</v>
      </c>
      <c r="S118" s="19">
        <v>9554</v>
      </c>
      <c r="T118" s="37">
        <v>9633</v>
      </c>
      <c r="U118">
        <v>9771</v>
      </c>
      <c r="V118" s="24">
        <v>9932</v>
      </c>
      <c r="W118" s="38">
        <v>10013</v>
      </c>
    </row>
    <row r="119" spans="1:23" ht="12">
      <c r="A119" s="1" t="s">
        <v>568</v>
      </c>
      <c r="B119" s="19">
        <v>63516</v>
      </c>
      <c r="C119" s="19">
        <v>64300</v>
      </c>
      <c r="D119" s="19">
        <v>64700</v>
      </c>
      <c r="E119" s="19">
        <v>64900</v>
      </c>
      <c r="F119" s="19">
        <v>64800</v>
      </c>
      <c r="G119" s="19">
        <v>65100</v>
      </c>
      <c r="H119" s="19">
        <v>64100</v>
      </c>
      <c r="I119" s="19">
        <v>64300</v>
      </c>
      <c r="J119" s="19">
        <v>65100</v>
      </c>
      <c r="K119" s="19">
        <v>69506.5</v>
      </c>
      <c r="L119" s="19">
        <v>73913</v>
      </c>
      <c r="M119" s="19">
        <v>74012</v>
      </c>
      <c r="N119" s="19">
        <v>74515</v>
      </c>
      <c r="O119" s="19">
        <v>74475</v>
      </c>
      <c r="P119" s="19">
        <v>75326</v>
      </c>
      <c r="Q119" s="19">
        <v>75694</v>
      </c>
      <c r="R119" s="19">
        <v>75824</v>
      </c>
      <c r="S119" s="19">
        <v>76022</v>
      </c>
      <c r="T119" s="37">
        <v>76884</v>
      </c>
      <c r="U119">
        <v>76997</v>
      </c>
      <c r="V119" s="24">
        <v>83629</v>
      </c>
      <c r="W119" s="38">
        <v>83142</v>
      </c>
    </row>
    <row r="120" spans="1:23" ht="12">
      <c r="A120" s="1" t="s">
        <v>570</v>
      </c>
      <c r="B120" s="19">
        <v>12204</v>
      </c>
      <c r="C120" s="19">
        <v>12300</v>
      </c>
      <c r="D120" s="19">
        <v>12400</v>
      </c>
      <c r="E120" s="19">
        <v>12200</v>
      </c>
      <c r="F120" s="19">
        <v>12400</v>
      </c>
      <c r="G120" s="19">
        <v>12400</v>
      </c>
      <c r="H120" s="19">
        <v>12400</v>
      </c>
      <c r="I120" s="19">
        <v>12500</v>
      </c>
      <c r="J120" s="19">
        <v>12500</v>
      </c>
      <c r="K120" s="19">
        <v>12639</v>
      </c>
      <c r="L120" s="19">
        <v>12778</v>
      </c>
      <c r="M120" s="19">
        <v>13041</v>
      </c>
      <c r="N120" s="19">
        <v>13087</v>
      </c>
      <c r="O120" s="19">
        <v>13149</v>
      </c>
      <c r="P120" s="19">
        <v>13265</v>
      </c>
      <c r="Q120" s="19">
        <v>13317</v>
      </c>
      <c r="R120" s="19">
        <v>13575</v>
      </c>
      <c r="S120" s="19">
        <v>13756</v>
      </c>
      <c r="T120" s="37">
        <v>13901</v>
      </c>
      <c r="U120">
        <v>14186</v>
      </c>
      <c r="V120" s="24">
        <v>14445</v>
      </c>
      <c r="W120" s="38">
        <v>14678</v>
      </c>
    </row>
    <row r="121" spans="1:23" ht="12">
      <c r="A121" s="1" t="s">
        <v>572</v>
      </c>
      <c r="B121" s="19">
        <v>8781</v>
      </c>
      <c r="C121" s="19">
        <v>9000</v>
      </c>
      <c r="D121" s="19">
        <v>9200</v>
      </c>
      <c r="E121" s="19">
        <v>9400</v>
      </c>
      <c r="F121" s="19">
        <v>9800</v>
      </c>
      <c r="G121" s="19">
        <v>10100</v>
      </c>
      <c r="H121" s="19">
        <v>10400</v>
      </c>
      <c r="I121" s="19">
        <v>10900</v>
      </c>
      <c r="J121" s="19">
        <v>11500</v>
      </c>
      <c r="K121" s="19">
        <v>10972.5</v>
      </c>
      <c r="L121" s="19">
        <v>10445</v>
      </c>
      <c r="M121" s="19">
        <v>10820</v>
      </c>
      <c r="N121" s="19">
        <v>11006</v>
      </c>
      <c r="O121" s="19">
        <v>11081</v>
      </c>
      <c r="P121" s="19">
        <v>11249</v>
      </c>
      <c r="Q121" s="19">
        <v>11647</v>
      </c>
      <c r="R121" s="19">
        <v>12017</v>
      </c>
      <c r="S121" s="19">
        <v>12261</v>
      </c>
      <c r="T121" s="37">
        <v>12870</v>
      </c>
      <c r="U121">
        <v>13218</v>
      </c>
      <c r="V121" s="24">
        <v>13462</v>
      </c>
      <c r="W121" s="38">
        <v>13986</v>
      </c>
    </row>
    <row r="122" spans="1:23" ht="12">
      <c r="A122" s="1" t="s">
        <v>574</v>
      </c>
      <c r="B122" s="19">
        <v>14625</v>
      </c>
      <c r="C122" s="19">
        <v>14500</v>
      </c>
      <c r="D122" s="19">
        <v>14400</v>
      </c>
      <c r="E122" s="19">
        <v>14400</v>
      </c>
      <c r="F122" s="19">
        <v>14300</v>
      </c>
      <c r="G122" s="19">
        <v>14200</v>
      </c>
      <c r="H122" s="19">
        <v>13800</v>
      </c>
      <c r="I122" s="19">
        <v>13900</v>
      </c>
      <c r="J122" s="19">
        <v>13700</v>
      </c>
      <c r="K122" s="19">
        <v>13380.5</v>
      </c>
      <c r="L122" s="19">
        <v>13061</v>
      </c>
      <c r="M122" s="19">
        <v>13015</v>
      </c>
      <c r="N122" s="19">
        <v>12914</v>
      </c>
      <c r="O122" s="19">
        <v>12980</v>
      </c>
      <c r="P122" s="19">
        <v>12936</v>
      </c>
      <c r="Q122" s="19">
        <v>12942</v>
      </c>
      <c r="R122" s="19">
        <v>12887</v>
      </c>
      <c r="S122" s="19">
        <v>12790</v>
      </c>
      <c r="T122" s="37">
        <v>12721</v>
      </c>
      <c r="U122">
        <v>12810</v>
      </c>
      <c r="V122" s="24">
        <v>13093</v>
      </c>
      <c r="W122" s="38">
        <v>13125</v>
      </c>
    </row>
    <row r="123" spans="1:23" ht="12">
      <c r="A123" s="1" t="s">
        <v>576</v>
      </c>
      <c r="B123" s="19">
        <v>9828</v>
      </c>
      <c r="C123" s="19">
        <v>9900</v>
      </c>
      <c r="D123" s="19">
        <v>9900</v>
      </c>
      <c r="E123" s="19">
        <v>9800</v>
      </c>
      <c r="F123" s="19">
        <v>9900</v>
      </c>
      <c r="G123" s="19">
        <v>10000</v>
      </c>
      <c r="H123" s="19">
        <v>10000</v>
      </c>
      <c r="I123" s="19">
        <v>10000</v>
      </c>
      <c r="J123" s="19">
        <v>10100</v>
      </c>
      <c r="K123" s="19">
        <v>10312</v>
      </c>
      <c r="L123" s="19">
        <v>10524</v>
      </c>
      <c r="M123" s="19">
        <v>10692</v>
      </c>
      <c r="N123" s="19">
        <v>10872</v>
      </c>
      <c r="O123" s="19">
        <v>10990</v>
      </c>
      <c r="P123" s="19">
        <v>11059</v>
      </c>
      <c r="Q123" s="19">
        <v>11133</v>
      </c>
      <c r="R123" s="19">
        <v>11271</v>
      </c>
      <c r="S123" s="19">
        <v>11431</v>
      </c>
      <c r="T123" s="37">
        <v>11473</v>
      </c>
      <c r="U123">
        <v>11668</v>
      </c>
      <c r="V123" s="24">
        <v>12259</v>
      </c>
      <c r="W123" s="38">
        <v>12417</v>
      </c>
    </row>
    <row r="124" spans="1:23" ht="12">
      <c r="A124" s="1" t="s">
        <v>578</v>
      </c>
      <c r="B124" s="19">
        <v>14666</v>
      </c>
      <c r="C124" s="19">
        <v>14500</v>
      </c>
      <c r="D124" s="19">
        <v>14500</v>
      </c>
      <c r="E124" s="19">
        <v>14300</v>
      </c>
      <c r="F124" s="19">
        <v>14300</v>
      </c>
      <c r="G124" s="19">
        <v>15000</v>
      </c>
      <c r="H124" s="19">
        <v>15000</v>
      </c>
      <c r="I124" s="19">
        <v>14900</v>
      </c>
      <c r="J124" s="19">
        <v>14900</v>
      </c>
      <c r="K124" s="19">
        <v>14946.5</v>
      </c>
      <c r="L124" s="19">
        <v>14993</v>
      </c>
      <c r="M124" s="19">
        <v>15066</v>
      </c>
      <c r="N124" s="19">
        <v>15062</v>
      </c>
      <c r="O124" s="19">
        <v>15198</v>
      </c>
      <c r="P124" s="19">
        <v>15237</v>
      </c>
      <c r="Q124" s="19">
        <v>15204</v>
      </c>
      <c r="R124" s="19">
        <v>15168</v>
      </c>
      <c r="S124" s="19">
        <v>15021</v>
      </c>
      <c r="T124" s="37">
        <v>15168</v>
      </c>
      <c r="U124">
        <v>15291</v>
      </c>
      <c r="V124" s="24">
        <v>15725</v>
      </c>
      <c r="W124" s="38">
        <v>15650</v>
      </c>
    </row>
    <row r="125" spans="1:23" ht="12">
      <c r="A125" s="1" t="s">
        <v>580</v>
      </c>
      <c r="B125" s="19">
        <v>18063</v>
      </c>
      <c r="C125" s="19">
        <v>18200</v>
      </c>
      <c r="D125" s="19">
        <v>18600</v>
      </c>
      <c r="E125" s="19">
        <v>18600</v>
      </c>
      <c r="F125" s="19">
        <v>18900</v>
      </c>
      <c r="G125" s="19">
        <v>19300</v>
      </c>
      <c r="H125" s="19">
        <v>20000</v>
      </c>
      <c r="I125" s="19">
        <v>20600</v>
      </c>
      <c r="J125" s="19">
        <v>21100</v>
      </c>
      <c r="K125" s="19">
        <v>21260.5</v>
      </c>
      <c r="L125" s="19">
        <v>21421</v>
      </c>
      <c r="M125" s="19">
        <v>22099</v>
      </c>
      <c r="N125" s="19">
        <v>22468</v>
      </c>
      <c r="O125" s="19">
        <v>22763</v>
      </c>
      <c r="P125" s="19">
        <v>23390</v>
      </c>
      <c r="Q125" s="19">
        <v>23892</v>
      </c>
      <c r="R125" s="19">
        <v>24569</v>
      </c>
      <c r="S125" s="19">
        <v>24965</v>
      </c>
      <c r="T125" s="37">
        <v>25374</v>
      </c>
      <c r="U125">
        <v>25759</v>
      </c>
      <c r="V125" s="24">
        <v>25881</v>
      </c>
      <c r="W125" s="38">
        <v>26705</v>
      </c>
    </row>
    <row r="126" spans="1:23" ht="12">
      <c r="A126" s="1" t="s">
        <v>582</v>
      </c>
      <c r="B126" s="19">
        <v>19401</v>
      </c>
      <c r="C126" s="19">
        <v>19300</v>
      </c>
      <c r="D126" s="19">
        <v>19400</v>
      </c>
      <c r="E126" s="19">
        <v>19400</v>
      </c>
      <c r="F126" s="19">
        <v>19700</v>
      </c>
      <c r="G126" s="19">
        <v>19800</v>
      </c>
      <c r="H126" s="19">
        <v>19800</v>
      </c>
      <c r="I126" s="19">
        <v>20200</v>
      </c>
      <c r="J126" s="19">
        <v>20500</v>
      </c>
      <c r="K126" s="19">
        <v>21095</v>
      </c>
      <c r="L126" s="19">
        <v>21690</v>
      </c>
      <c r="M126" s="19">
        <v>21988</v>
      </c>
      <c r="N126" s="19">
        <v>22265</v>
      </c>
      <c r="O126" s="19">
        <v>22338</v>
      </c>
      <c r="P126" s="19">
        <v>22419</v>
      </c>
      <c r="Q126" s="19">
        <v>22619</v>
      </c>
      <c r="R126" s="19">
        <v>22835</v>
      </c>
      <c r="S126" s="19">
        <v>22854</v>
      </c>
      <c r="T126" s="37">
        <v>23056</v>
      </c>
      <c r="U126">
        <v>23165</v>
      </c>
      <c r="V126" s="24">
        <v>23177</v>
      </c>
      <c r="W126" s="38">
        <v>23195</v>
      </c>
    </row>
    <row r="127" spans="1:23" ht="12">
      <c r="A127" s="1" t="s">
        <v>584</v>
      </c>
      <c r="B127" s="19">
        <v>17647</v>
      </c>
      <c r="C127" s="19">
        <v>17600</v>
      </c>
      <c r="D127" s="19">
        <v>17500</v>
      </c>
      <c r="E127" s="19">
        <v>17500</v>
      </c>
      <c r="F127" s="19">
        <v>17700</v>
      </c>
      <c r="G127" s="19">
        <v>17700</v>
      </c>
      <c r="H127" s="19">
        <v>17600</v>
      </c>
      <c r="I127" s="19">
        <v>17600</v>
      </c>
      <c r="J127" s="19">
        <v>17600</v>
      </c>
      <c r="K127" s="19">
        <v>17536.5</v>
      </c>
      <c r="L127" s="19">
        <v>17473</v>
      </c>
      <c r="M127" s="19">
        <v>17484</v>
      </c>
      <c r="N127" s="19">
        <v>17516</v>
      </c>
      <c r="O127" s="19">
        <v>17579</v>
      </c>
      <c r="P127" s="19">
        <v>17663</v>
      </c>
      <c r="Q127" s="19">
        <v>17854</v>
      </c>
      <c r="R127" s="19">
        <v>18055</v>
      </c>
      <c r="S127" s="19">
        <v>18161</v>
      </c>
      <c r="T127" s="37">
        <v>18446</v>
      </c>
      <c r="U127">
        <v>18529</v>
      </c>
      <c r="V127" s="24">
        <v>19407</v>
      </c>
      <c r="W127" s="38">
        <v>19470</v>
      </c>
    </row>
    <row r="128" spans="1:23" ht="12">
      <c r="A128" s="1" t="s">
        <v>586</v>
      </c>
      <c r="B128" s="19">
        <v>66147</v>
      </c>
      <c r="C128" s="19">
        <v>66500</v>
      </c>
      <c r="D128" s="19">
        <v>66500</v>
      </c>
      <c r="E128" s="19">
        <v>66400</v>
      </c>
      <c r="F128" s="19">
        <v>66300</v>
      </c>
      <c r="G128" s="19">
        <v>66200</v>
      </c>
      <c r="H128" s="19">
        <v>65500</v>
      </c>
      <c r="I128" s="19">
        <v>65300</v>
      </c>
      <c r="J128" s="19">
        <v>65200</v>
      </c>
      <c r="K128" s="19">
        <v>60427.5</v>
      </c>
      <c r="L128" s="19">
        <v>55672</v>
      </c>
      <c r="M128" s="19">
        <v>55765</v>
      </c>
      <c r="N128" s="19">
        <v>55751</v>
      </c>
      <c r="O128" s="19">
        <v>55815</v>
      </c>
      <c r="P128" s="19">
        <v>56009</v>
      </c>
      <c r="Q128" s="19">
        <v>57509</v>
      </c>
      <c r="R128" s="19">
        <v>57778</v>
      </c>
      <c r="S128" s="19">
        <v>57588</v>
      </c>
      <c r="T128" s="37">
        <v>56536</v>
      </c>
      <c r="U128">
        <v>56760</v>
      </c>
      <c r="V128" s="24">
        <v>61745</v>
      </c>
      <c r="W128" s="38">
        <v>61878</v>
      </c>
    </row>
    <row r="129" spans="1:23" ht="12">
      <c r="A129" s="1" t="s">
        <v>379</v>
      </c>
      <c r="B129" s="19">
        <v>13062</v>
      </c>
      <c r="C129" s="19">
        <v>13100</v>
      </c>
      <c r="D129" s="19">
        <v>13200</v>
      </c>
      <c r="E129" s="19">
        <v>13400</v>
      </c>
      <c r="F129" s="19">
        <v>13400</v>
      </c>
      <c r="G129" s="19">
        <v>13100</v>
      </c>
      <c r="H129" s="19">
        <v>13500</v>
      </c>
      <c r="I129" s="19">
        <v>13800</v>
      </c>
      <c r="J129" s="19">
        <v>14300</v>
      </c>
      <c r="K129" s="19">
        <v>14814</v>
      </c>
      <c r="L129" s="19">
        <v>15328</v>
      </c>
      <c r="M129" s="19">
        <v>16076</v>
      </c>
      <c r="N129" s="19">
        <v>16775</v>
      </c>
      <c r="O129" s="19">
        <v>17646</v>
      </c>
      <c r="P129" s="19">
        <v>18439</v>
      </c>
      <c r="Q129" s="19">
        <v>19371</v>
      </c>
      <c r="R129" s="19">
        <v>20421</v>
      </c>
      <c r="S129" s="19">
        <v>21215</v>
      </c>
      <c r="T129" s="37">
        <v>21492</v>
      </c>
      <c r="U129">
        <v>22409</v>
      </c>
      <c r="V129" s="24">
        <v>22377</v>
      </c>
      <c r="W129" s="38">
        <v>23425</v>
      </c>
    </row>
    <row r="130" spans="1:23" ht="12">
      <c r="A130" s="1" t="s">
        <v>381</v>
      </c>
      <c r="B130" s="19">
        <v>16456</v>
      </c>
      <c r="C130" s="19">
        <v>16800</v>
      </c>
      <c r="D130" s="19">
        <v>16700</v>
      </c>
      <c r="E130" s="19">
        <v>16500</v>
      </c>
      <c r="F130" s="19">
        <v>16900</v>
      </c>
      <c r="G130" s="19">
        <v>17200</v>
      </c>
      <c r="H130" s="19">
        <v>16900</v>
      </c>
      <c r="I130" s="19">
        <v>17100</v>
      </c>
      <c r="J130" s="19">
        <v>17100</v>
      </c>
      <c r="K130" s="19">
        <v>17210</v>
      </c>
      <c r="L130" s="19">
        <v>17320</v>
      </c>
      <c r="M130" s="19">
        <v>17351</v>
      </c>
      <c r="N130" s="19">
        <v>17644</v>
      </c>
      <c r="O130" s="19">
        <v>18181</v>
      </c>
      <c r="P130" s="19">
        <v>18381</v>
      </c>
      <c r="Q130" s="19">
        <v>18626</v>
      </c>
      <c r="R130" s="19">
        <v>18724</v>
      </c>
      <c r="S130" s="19">
        <v>18884</v>
      </c>
      <c r="T130" s="37">
        <v>19234</v>
      </c>
      <c r="U130">
        <v>19245</v>
      </c>
      <c r="V130" s="24">
        <v>19720</v>
      </c>
      <c r="W130" s="38">
        <v>19659</v>
      </c>
    </row>
    <row r="131" spans="1:23" ht="12">
      <c r="A131" s="1" t="s">
        <v>383</v>
      </c>
      <c r="B131" s="19">
        <v>25733</v>
      </c>
      <c r="C131" s="19">
        <v>26800</v>
      </c>
      <c r="D131" s="19">
        <v>25800</v>
      </c>
      <c r="E131" s="19">
        <v>25900</v>
      </c>
      <c r="F131" s="19">
        <v>26100</v>
      </c>
      <c r="G131" s="19">
        <v>25700</v>
      </c>
      <c r="H131" s="19">
        <v>25000</v>
      </c>
      <c r="I131" s="19">
        <v>24800</v>
      </c>
      <c r="J131" s="19">
        <v>25400</v>
      </c>
      <c r="K131" s="19">
        <v>26397</v>
      </c>
      <c r="L131" s="19">
        <v>27394</v>
      </c>
      <c r="M131" s="19">
        <v>26606</v>
      </c>
      <c r="N131" s="19">
        <v>28057</v>
      </c>
      <c r="O131" s="19">
        <v>28231</v>
      </c>
      <c r="P131" s="19">
        <v>28607</v>
      </c>
      <c r="Q131" s="19">
        <v>29516</v>
      </c>
      <c r="R131" s="19">
        <v>29820</v>
      </c>
      <c r="S131" s="19">
        <v>29741</v>
      </c>
      <c r="T131" s="37">
        <v>28333</v>
      </c>
      <c r="U131">
        <v>28812</v>
      </c>
      <c r="V131" s="24">
        <v>33047</v>
      </c>
      <c r="W131" s="38">
        <v>33723</v>
      </c>
    </row>
    <row r="132" spans="1:23" ht="12">
      <c r="A132" s="1" t="s">
        <v>385</v>
      </c>
      <c r="B132" s="19">
        <v>144703</v>
      </c>
      <c r="C132" s="19">
        <v>152500</v>
      </c>
      <c r="D132" s="19">
        <v>156800</v>
      </c>
      <c r="E132" s="19">
        <v>159300</v>
      </c>
      <c r="F132" s="19">
        <v>164100</v>
      </c>
      <c r="G132" s="19">
        <v>169700</v>
      </c>
      <c r="H132" s="19">
        <v>178900</v>
      </c>
      <c r="I132" s="19">
        <v>188000</v>
      </c>
      <c r="J132" s="19">
        <v>198100</v>
      </c>
      <c r="K132" s="19">
        <v>206893</v>
      </c>
      <c r="L132" s="19">
        <v>215677</v>
      </c>
      <c r="M132" s="19">
        <v>222691</v>
      </c>
      <c r="N132" s="19">
        <v>229565</v>
      </c>
      <c r="O132" s="19">
        <v>234128</v>
      </c>
      <c r="P132" s="19">
        <v>238931</v>
      </c>
      <c r="Q132" s="19">
        <v>242395</v>
      </c>
      <c r="R132" s="19">
        <v>249016</v>
      </c>
      <c r="S132" s="19">
        <v>254464</v>
      </c>
      <c r="T132" s="37">
        <v>262414</v>
      </c>
      <c r="U132">
        <v>270841</v>
      </c>
      <c r="V132" s="24">
        <v>280813</v>
      </c>
      <c r="W132" s="38">
        <v>298707</v>
      </c>
    </row>
    <row r="133" spans="1:23" ht="12">
      <c r="A133" s="1" t="s">
        <v>387</v>
      </c>
      <c r="B133" s="19">
        <v>35229</v>
      </c>
      <c r="C133" s="19">
        <v>35300</v>
      </c>
      <c r="D133" s="19">
        <v>35400</v>
      </c>
      <c r="E133" s="19">
        <v>35000</v>
      </c>
      <c r="F133" s="19">
        <v>34900</v>
      </c>
      <c r="G133" s="19">
        <v>34800</v>
      </c>
      <c r="H133" s="19">
        <v>35100</v>
      </c>
      <c r="I133" s="19">
        <v>35000</v>
      </c>
      <c r="J133" s="19">
        <v>35100</v>
      </c>
      <c r="K133" s="19">
        <v>34798</v>
      </c>
      <c r="L133" s="19">
        <v>34496</v>
      </c>
      <c r="M133" s="19">
        <v>34398</v>
      </c>
      <c r="N133" s="19">
        <v>34534</v>
      </c>
      <c r="O133" s="19">
        <v>34290</v>
      </c>
      <c r="P133" s="19">
        <v>34216</v>
      </c>
      <c r="Q133" s="19">
        <v>34182</v>
      </c>
      <c r="R133" s="19">
        <v>34293</v>
      </c>
      <c r="S133" s="19">
        <v>34389</v>
      </c>
      <c r="T133" s="37">
        <v>34405</v>
      </c>
      <c r="U133">
        <v>34401</v>
      </c>
      <c r="V133" s="24">
        <v>35127</v>
      </c>
      <c r="W133" s="38">
        <v>35024</v>
      </c>
    </row>
    <row r="134" spans="1:23" ht="12">
      <c r="A134" s="1" t="s">
        <v>389</v>
      </c>
      <c r="B134" s="19">
        <v>6093</v>
      </c>
      <c r="C134" s="19">
        <v>6000</v>
      </c>
      <c r="D134" s="19">
        <v>5900</v>
      </c>
      <c r="E134" s="19">
        <v>6000</v>
      </c>
      <c r="F134" s="19">
        <v>6100</v>
      </c>
      <c r="G134" s="19">
        <v>6200</v>
      </c>
      <c r="H134" s="19">
        <v>6400</v>
      </c>
      <c r="I134" s="19">
        <v>6500</v>
      </c>
      <c r="J134" s="19">
        <v>6600</v>
      </c>
      <c r="K134" s="19">
        <v>6611</v>
      </c>
      <c r="L134" s="19">
        <v>6622</v>
      </c>
      <c r="M134" s="19">
        <v>6692</v>
      </c>
      <c r="N134" s="19">
        <v>6768</v>
      </c>
      <c r="O134" s="19">
        <v>6912</v>
      </c>
      <c r="P134" s="19">
        <v>6963</v>
      </c>
      <c r="Q134" s="19">
        <v>7117</v>
      </c>
      <c r="R134" s="19">
        <v>7210</v>
      </c>
      <c r="S134" s="19">
        <v>7051</v>
      </c>
      <c r="T134" s="37">
        <v>7329</v>
      </c>
      <c r="U134">
        <v>7664</v>
      </c>
      <c r="V134" s="24">
        <v>6983</v>
      </c>
      <c r="W134" s="38">
        <v>7218</v>
      </c>
    </row>
    <row r="135" spans="1:23" ht="12">
      <c r="A135" s="1" t="s">
        <v>686</v>
      </c>
      <c r="B135" s="19">
        <v>6952</v>
      </c>
      <c r="C135" s="19">
        <v>6900</v>
      </c>
      <c r="D135" s="19">
        <v>7000</v>
      </c>
      <c r="E135" s="19">
        <v>6900</v>
      </c>
      <c r="F135" s="19">
        <v>7000</v>
      </c>
      <c r="G135" s="19">
        <v>7000</v>
      </c>
      <c r="H135" s="19">
        <v>6900</v>
      </c>
      <c r="I135" s="19">
        <v>7000</v>
      </c>
      <c r="J135" s="19">
        <v>7100</v>
      </c>
      <c r="K135" s="19">
        <v>7186.5</v>
      </c>
      <c r="L135" s="19">
        <v>7273</v>
      </c>
      <c r="M135" s="19">
        <v>7234</v>
      </c>
      <c r="N135" s="19">
        <v>7314</v>
      </c>
      <c r="O135" s="19">
        <v>7394</v>
      </c>
      <c r="P135" s="19">
        <v>8228</v>
      </c>
      <c r="Q135" s="19">
        <v>8454</v>
      </c>
      <c r="R135" s="19">
        <v>8562</v>
      </c>
      <c r="S135" s="19">
        <v>8575</v>
      </c>
      <c r="T135" s="37">
        <v>8680</v>
      </c>
      <c r="U135">
        <v>8745</v>
      </c>
      <c r="V135" s="24">
        <v>8809</v>
      </c>
      <c r="W135" s="38">
        <v>8874</v>
      </c>
    </row>
    <row r="136" spans="1:23" ht="12">
      <c r="A136" s="1" t="s">
        <v>688</v>
      </c>
      <c r="B136" s="19">
        <v>72945</v>
      </c>
      <c r="C136" s="19">
        <v>74100</v>
      </c>
      <c r="D136" s="19">
        <v>73800</v>
      </c>
      <c r="E136" s="19">
        <v>73500</v>
      </c>
      <c r="F136" s="19">
        <v>73400</v>
      </c>
      <c r="G136" s="19">
        <v>73500</v>
      </c>
      <c r="H136" s="19">
        <v>73000</v>
      </c>
      <c r="I136" s="19">
        <v>73400</v>
      </c>
      <c r="J136" s="19">
        <v>73600</v>
      </c>
      <c r="K136" s="19">
        <v>76466</v>
      </c>
      <c r="L136" s="19">
        <v>79294</v>
      </c>
      <c r="M136" s="19">
        <v>79984</v>
      </c>
      <c r="N136" s="19">
        <v>79882</v>
      </c>
      <c r="O136" s="19">
        <v>80932</v>
      </c>
      <c r="P136" s="19">
        <v>81765</v>
      </c>
      <c r="Q136" s="19">
        <v>81319</v>
      </c>
      <c r="R136" s="19">
        <v>81556</v>
      </c>
      <c r="S136" s="19">
        <v>81320</v>
      </c>
      <c r="T136" s="37">
        <v>81264</v>
      </c>
      <c r="U136">
        <v>81163</v>
      </c>
      <c r="V136" s="24">
        <v>85778</v>
      </c>
      <c r="W136" s="38">
        <v>86220</v>
      </c>
    </row>
    <row r="137" spans="1:23" ht="12">
      <c r="A137" s="1" t="s">
        <v>393</v>
      </c>
      <c r="B137" s="19">
        <v>17911</v>
      </c>
      <c r="C137" s="19">
        <v>17800</v>
      </c>
      <c r="D137" s="19">
        <v>17800</v>
      </c>
      <c r="E137" s="19">
        <v>17900</v>
      </c>
      <c r="F137" s="19">
        <v>17900</v>
      </c>
      <c r="G137" s="19">
        <v>17700</v>
      </c>
      <c r="H137" s="19">
        <v>17900</v>
      </c>
      <c r="I137" s="19">
        <v>17900</v>
      </c>
      <c r="J137" s="19">
        <v>18000</v>
      </c>
      <c r="K137" s="19">
        <v>18175</v>
      </c>
      <c r="L137" s="19">
        <v>18350</v>
      </c>
      <c r="M137" s="19">
        <v>18518</v>
      </c>
      <c r="N137" s="19">
        <v>18674</v>
      </c>
      <c r="O137" s="19">
        <v>18841</v>
      </c>
      <c r="P137" s="19">
        <v>18950</v>
      </c>
      <c r="Q137" s="19">
        <v>19170</v>
      </c>
      <c r="R137" s="19">
        <v>19241</v>
      </c>
      <c r="S137" s="19">
        <v>19413</v>
      </c>
      <c r="T137" s="37">
        <v>19275</v>
      </c>
      <c r="U137">
        <v>19542</v>
      </c>
      <c r="V137" s="24">
        <v>20808</v>
      </c>
      <c r="W137" s="38">
        <v>20861</v>
      </c>
    </row>
    <row r="138" spans="1:23" ht="12">
      <c r="A138" s="1" t="s">
        <v>395</v>
      </c>
      <c r="B138" s="19">
        <v>57038</v>
      </c>
      <c r="C138" s="19">
        <v>53000</v>
      </c>
      <c r="D138" s="19">
        <v>53000</v>
      </c>
      <c r="E138" s="19">
        <v>53000</v>
      </c>
      <c r="F138" s="19">
        <v>53100</v>
      </c>
      <c r="G138" s="19">
        <v>53500</v>
      </c>
      <c r="H138" s="19">
        <v>53100</v>
      </c>
      <c r="I138" s="19">
        <v>54000</v>
      </c>
      <c r="J138" s="19">
        <v>54800</v>
      </c>
      <c r="K138" s="19">
        <v>56141</v>
      </c>
      <c r="L138" s="19">
        <v>57482</v>
      </c>
      <c r="M138" s="19">
        <v>58273</v>
      </c>
      <c r="N138" s="19">
        <v>58958</v>
      </c>
      <c r="O138" s="19">
        <v>60100</v>
      </c>
      <c r="P138" s="19">
        <v>60933</v>
      </c>
      <c r="Q138" s="19">
        <v>62294</v>
      </c>
      <c r="R138" s="19">
        <v>63288</v>
      </c>
      <c r="S138" s="19">
        <v>63763</v>
      </c>
      <c r="T138" s="37">
        <v>63234</v>
      </c>
      <c r="U138">
        <v>63078</v>
      </c>
      <c r="V138" s="24">
        <v>67725</v>
      </c>
      <c r="W138" s="38">
        <v>68505</v>
      </c>
    </row>
    <row r="139" spans="1:23" ht="12">
      <c r="A139" s="1" t="s">
        <v>397</v>
      </c>
      <c r="B139" s="19">
        <v>31761</v>
      </c>
      <c r="C139" s="19">
        <v>32000</v>
      </c>
      <c r="D139" s="19">
        <v>32400</v>
      </c>
      <c r="E139" s="19">
        <v>32700</v>
      </c>
      <c r="F139" s="19">
        <v>32500</v>
      </c>
      <c r="G139" s="19">
        <v>32400</v>
      </c>
      <c r="H139" s="19">
        <v>32600</v>
      </c>
      <c r="I139" s="19">
        <v>32300</v>
      </c>
      <c r="J139" s="19">
        <v>31800</v>
      </c>
      <c r="K139" s="19">
        <v>30233.5</v>
      </c>
      <c r="L139" s="19">
        <v>28667</v>
      </c>
      <c r="M139" s="19">
        <v>28789</v>
      </c>
      <c r="N139" s="19">
        <v>28874</v>
      </c>
      <c r="O139" s="19">
        <v>28956</v>
      </c>
      <c r="P139" s="19">
        <v>29001</v>
      </c>
      <c r="Q139" s="19">
        <v>29109</v>
      </c>
      <c r="R139" s="19">
        <v>29020</v>
      </c>
      <c r="S139" s="19">
        <v>29016</v>
      </c>
      <c r="T139" s="37">
        <v>28890</v>
      </c>
      <c r="U139">
        <v>28728</v>
      </c>
      <c r="V139" s="24">
        <v>30308</v>
      </c>
      <c r="W139" s="38">
        <v>30098</v>
      </c>
    </row>
    <row r="140" spans="1:23" ht="12">
      <c r="A140" s="1" t="s">
        <v>399</v>
      </c>
      <c r="B140" s="19">
        <v>25068</v>
      </c>
      <c r="C140" s="19">
        <v>25100</v>
      </c>
      <c r="D140" s="19">
        <v>25400</v>
      </c>
      <c r="E140" s="19">
        <v>25600</v>
      </c>
      <c r="F140" s="19">
        <v>25500</v>
      </c>
      <c r="G140" s="19">
        <v>25600</v>
      </c>
      <c r="H140" s="19">
        <v>25400</v>
      </c>
      <c r="I140" s="19">
        <v>25200</v>
      </c>
      <c r="J140" s="19">
        <v>25100</v>
      </c>
      <c r="K140" s="19">
        <v>24152</v>
      </c>
      <c r="L140" s="19">
        <v>23204</v>
      </c>
      <c r="M140" s="19">
        <v>23046</v>
      </c>
      <c r="N140" s="19">
        <v>23192</v>
      </c>
      <c r="O140" s="19">
        <v>23291</v>
      </c>
      <c r="P140" s="19">
        <v>23135</v>
      </c>
      <c r="Q140" s="19">
        <v>23026</v>
      </c>
      <c r="R140" s="19">
        <v>22831</v>
      </c>
      <c r="S140" s="19">
        <v>22688</v>
      </c>
      <c r="T140" s="37">
        <v>22644</v>
      </c>
      <c r="U140">
        <v>22506</v>
      </c>
      <c r="V140" s="24">
        <v>23403</v>
      </c>
      <c r="W140" s="38">
        <v>23402</v>
      </c>
    </row>
    <row r="141" spans="1:23" ht="12">
      <c r="A141" s="1" t="s">
        <v>401</v>
      </c>
      <c r="B141" s="19">
        <v>27559</v>
      </c>
      <c r="C141" s="19">
        <v>27700</v>
      </c>
      <c r="D141" s="19">
        <v>27800</v>
      </c>
      <c r="E141" s="19">
        <v>27800</v>
      </c>
      <c r="F141" s="19">
        <v>27900</v>
      </c>
      <c r="G141" s="19">
        <v>28100</v>
      </c>
      <c r="H141" s="19">
        <v>28800</v>
      </c>
      <c r="I141" s="19">
        <v>29300</v>
      </c>
      <c r="J141" s="19">
        <v>29700</v>
      </c>
      <c r="K141" s="19">
        <v>30668</v>
      </c>
      <c r="L141" s="19">
        <v>31636</v>
      </c>
      <c r="M141" s="19">
        <v>32126</v>
      </c>
      <c r="N141" s="19">
        <v>32282</v>
      </c>
      <c r="O141" s="19">
        <v>32746</v>
      </c>
      <c r="P141" s="19">
        <v>32903</v>
      </c>
      <c r="Q141" s="19">
        <v>33421</v>
      </c>
      <c r="R141" s="19">
        <v>33548</v>
      </c>
      <c r="S141" s="19">
        <v>34280</v>
      </c>
      <c r="T141" s="37">
        <v>34721</v>
      </c>
      <c r="U141">
        <v>35141</v>
      </c>
      <c r="V141" s="24">
        <v>35075</v>
      </c>
      <c r="W141" s="38">
        <v>35851</v>
      </c>
    </row>
    <row r="142" spans="1:23" ht="12">
      <c r="A142" s="1" t="s">
        <v>403</v>
      </c>
      <c r="B142" s="19">
        <v>33366</v>
      </c>
      <c r="C142" s="19">
        <v>33500</v>
      </c>
      <c r="D142" s="19">
        <v>33300</v>
      </c>
      <c r="E142" s="19">
        <v>33400</v>
      </c>
      <c r="F142" s="19">
        <v>33300</v>
      </c>
      <c r="G142" s="19">
        <v>33200</v>
      </c>
      <c r="H142" s="19">
        <v>32900</v>
      </c>
      <c r="I142" s="19">
        <v>33000</v>
      </c>
      <c r="J142" s="19">
        <v>32700</v>
      </c>
      <c r="K142" s="19">
        <v>32535</v>
      </c>
      <c r="L142" s="19">
        <v>32370</v>
      </c>
      <c r="M142" s="19">
        <v>32537</v>
      </c>
      <c r="N142" s="19">
        <v>32838</v>
      </c>
      <c r="O142" s="19">
        <v>32864</v>
      </c>
      <c r="P142" s="19">
        <v>32944</v>
      </c>
      <c r="Q142" s="19">
        <v>33112</v>
      </c>
      <c r="R142" s="19">
        <v>32986</v>
      </c>
      <c r="S142" s="19">
        <v>32909</v>
      </c>
      <c r="T142" s="37">
        <v>32789</v>
      </c>
      <c r="U142">
        <v>32692</v>
      </c>
      <c r="V142" s="24">
        <v>33081</v>
      </c>
      <c r="W142" s="38">
        <v>32888</v>
      </c>
    </row>
    <row r="143" spans="1:23" ht="12">
      <c r="A143" s="1" t="s">
        <v>405</v>
      </c>
      <c r="B143" s="19">
        <v>18731</v>
      </c>
      <c r="C143" s="19">
        <v>18200</v>
      </c>
      <c r="D143" s="19">
        <v>18200</v>
      </c>
      <c r="E143" s="19">
        <v>18600</v>
      </c>
      <c r="F143" s="19">
        <v>18200</v>
      </c>
      <c r="G143" s="19">
        <v>17800</v>
      </c>
      <c r="H143" s="19">
        <v>18000</v>
      </c>
      <c r="I143" s="19">
        <v>17900</v>
      </c>
      <c r="J143" s="19">
        <v>17900</v>
      </c>
      <c r="K143" s="19">
        <v>17725</v>
      </c>
      <c r="L143" s="19">
        <v>17550</v>
      </c>
      <c r="M143" s="19">
        <v>17133</v>
      </c>
      <c r="N143" s="19">
        <v>17063</v>
      </c>
      <c r="O143" s="19">
        <v>17204</v>
      </c>
      <c r="P143" s="19">
        <v>17191</v>
      </c>
      <c r="Q143" s="19">
        <v>17794</v>
      </c>
      <c r="R143" s="19">
        <v>17587</v>
      </c>
      <c r="S143" s="19">
        <v>17678</v>
      </c>
      <c r="T143" s="37">
        <v>17524</v>
      </c>
      <c r="U143">
        <v>17678</v>
      </c>
      <c r="V143" s="24">
        <v>17482</v>
      </c>
      <c r="W143" s="38">
        <v>17412</v>
      </c>
    </row>
    <row r="144" spans="1:23" ht="12">
      <c r="A144" s="1" t="s">
        <v>407</v>
      </c>
      <c r="B144" s="19">
        <v>34435</v>
      </c>
      <c r="C144" s="19">
        <v>33300</v>
      </c>
      <c r="D144" s="19">
        <v>33700</v>
      </c>
      <c r="E144" s="19">
        <v>34300</v>
      </c>
      <c r="F144" s="19">
        <v>35700</v>
      </c>
      <c r="G144" s="19">
        <v>36800</v>
      </c>
      <c r="H144" s="19">
        <v>36800</v>
      </c>
      <c r="I144" s="19">
        <v>38700</v>
      </c>
      <c r="J144" s="19">
        <v>40800</v>
      </c>
      <c r="K144" s="19">
        <v>49101.5</v>
      </c>
      <c r="L144" s="19">
        <v>57403</v>
      </c>
      <c r="M144" s="19">
        <v>59883</v>
      </c>
      <c r="N144" s="19">
        <v>61435</v>
      </c>
      <c r="O144" s="19">
        <v>66064</v>
      </c>
      <c r="P144" s="19">
        <v>69635</v>
      </c>
      <c r="Q144" s="19">
        <v>73552</v>
      </c>
      <c r="R144" s="19">
        <v>78098</v>
      </c>
      <c r="S144" s="19">
        <v>81052</v>
      </c>
      <c r="T144" s="37">
        <v>83846</v>
      </c>
      <c r="U144">
        <v>87361</v>
      </c>
      <c r="V144" s="24">
        <v>90395</v>
      </c>
      <c r="W144" s="38">
        <v>97760</v>
      </c>
    </row>
    <row r="145" spans="1:23" ht="12">
      <c r="A145" s="1" t="s">
        <v>409</v>
      </c>
      <c r="B145" s="19">
        <v>40470</v>
      </c>
      <c r="C145" s="19">
        <v>42200</v>
      </c>
      <c r="D145" s="19">
        <v>44200</v>
      </c>
      <c r="E145" s="19">
        <v>45400</v>
      </c>
      <c r="F145" s="19">
        <v>47100</v>
      </c>
      <c r="G145" s="19">
        <v>49000</v>
      </c>
      <c r="H145" s="19">
        <v>51900</v>
      </c>
      <c r="I145" s="19">
        <v>54600</v>
      </c>
      <c r="J145" s="19">
        <v>59000</v>
      </c>
      <c r="K145" s="19">
        <v>60118</v>
      </c>
      <c r="L145" s="19">
        <v>61236</v>
      </c>
      <c r="M145" s="19">
        <v>66425</v>
      </c>
      <c r="N145" s="19">
        <v>70900</v>
      </c>
      <c r="O145" s="19">
        <v>72888</v>
      </c>
      <c r="P145" s="19">
        <v>77411</v>
      </c>
      <c r="Q145" s="19">
        <v>79869</v>
      </c>
      <c r="R145" s="19">
        <v>84874</v>
      </c>
      <c r="S145" s="19">
        <v>87857</v>
      </c>
      <c r="T145" s="37">
        <v>89668</v>
      </c>
      <c r="U145">
        <v>93160</v>
      </c>
      <c r="V145" s="24">
        <v>92446</v>
      </c>
      <c r="W145" s="38">
        <v>99692</v>
      </c>
    </row>
    <row r="146" spans="1:23" ht="12">
      <c r="A146" s="1" t="s">
        <v>411</v>
      </c>
      <c r="B146" s="19">
        <v>6046</v>
      </c>
      <c r="C146" s="19">
        <v>6100</v>
      </c>
      <c r="D146" s="19">
        <v>6100</v>
      </c>
      <c r="E146" s="19">
        <v>6100</v>
      </c>
      <c r="F146" s="19">
        <v>6300</v>
      </c>
      <c r="G146" s="19">
        <v>6200</v>
      </c>
      <c r="H146" s="19">
        <v>6400</v>
      </c>
      <c r="I146" s="19">
        <v>6400</v>
      </c>
      <c r="J146" s="19">
        <v>6500</v>
      </c>
      <c r="K146" s="19">
        <v>6322.5</v>
      </c>
      <c r="L146" s="19">
        <v>6145</v>
      </c>
      <c r="M146" s="19">
        <v>6207</v>
      </c>
      <c r="N146" s="19">
        <v>6358</v>
      </c>
      <c r="O146" s="19">
        <v>6401</v>
      </c>
      <c r="P146" s="19">
        <v>6364</v>
      </c>
      <c r="Q146" s="19">
        <v>6406</v>
      </c>
      <c r="R146" s="19">
        <v>6355</v>
      </c>
      <c r="S146" s="19">
        <v>6432</v>
      </c>
      <c r="T146" s="37">
        <v>6496</v>
      </c>
      <c r="U146">
        <v>6484</v>
      </c>
      <c r="V146" s="24">
        <v>6829</v>
      </c>
      <c r="W146" s="38">
        <v>6848</v>
      </c>
    </row>
    <row r="147" spans="1:23" ht="12">
      <c r="A147" s="1" t="s">
        <v>413</v>
      </c>
      <c r="B147" s="19">
        <v>10874</v>
      </c>
      <c r="C147" s="19">
        <v>10700</v>
      </c>
      <c r="D147" s="19">
        <v>10600</v>
      </c>
      <c r="E147" s="19">
        <v>10300</v>
      </c>
      <c r="F147" s="19">
        <v>10400</v>
      </c>
      <c r="G147" s="19">
        <v>10200</v>
      </c>
      <c r="H147" s="19">
        <v>10500</v>
      </c>
      <c r="I147" s="19">
        <v>10600</v>
      </c>
      <c r="J147" s="19">
        <v>10600</v>
      </c>
      <c r="K147" s="19">
        <v>10424</v>
      </c>
      <c r="L147" s="19">
        <v>10248</v>
      </c>
      <c r="M147" s="19">
        <v>10223</v>
      </c>
      <c r="N147" s="19">
        <v>10191</v>
      </c>
      <c r="O147" s="19">
        <v>10111</v>
      </c>
      <c r="P147" s="19">
        <v>10037</v>
      </c>
      <c r="Q147" s="19">
        <v>10036</v>
      </c>
      <c r="R147" s="19">
        <v>10050</v>
      </c>
      <c r="S147" s="19">
        <v>10084</v>
      </c>
      <c r="T147" s="37">
        <v>10054</v>
      </c>
      <c r="U147">
        <v>12345</v>
      </c>
      <c r="V147" s="24">
        <v>12504</v>
      </c>
      <c r="W147" s="38">
        <v>12373</v>
      </c>
    </row>
    <row r="148" spans="1:23" ht="12">
      <c r="A148" s="1" t="s">
        <v>415</v>
      </c>
      <c r="B148" s="19">
        <v>50511</v>
      </c>
      <c r="C148" s="19">
        <v>51200</v>
      </c>
      <c r="D148" s="19">
        <v>51800</v>
      </c>
      <c r="E148" s="19">
        <v>52100</v>
      </c>
      <c r="F148" s="19">
        <v>51100</v>
      </c>
      <c r="G148" s="19">
        <v>50800</v>
      </c>
      <c r="H148" s="19">
        <v>49800</v>
      </c>
      <c r="I148" s="19">
        <v>49300</v>
      </c>
      <c r="J148" s="19">
        <v>48700</v>
      </c>
      <c r="K148" s="19">
        <v>47330</v>
      </c>
      <c r="L148" s="19">
        <v>45960</v>
      </c>
      <c r="M148" s="19">
        <v>46625</v>
      </c>
      <c r="N148" s="19">
        <v>46869</v>
      </c>
      <c r="O148" s="19">
        <v>47024</v>
      </c>
      <c r="P148" s="19">
        <v>46929</v>
      </c>
      <c r="Q148" s="19">
        <v>47043</v>
      </c>
      <c r="R148" s="19">
        <v>46948</v>
      </c>
      <c r="S148" s="19">
        <v>46866</v>
      </c>
      <c r="T148" s="37">
        <v>46659</v>
      </c>
      <c r="U148">
        <v>46343</v>
      </c>
      <c r="V148" s="24">
        <v>44598</v>
      </c>
      <c r="W148" s="38">
        <v>44175</v>
      </c>
    </row>
    <row r="149" spans="1:23" ht="12">
      <c r="A149" s="1" t="s">
        <v>417</v>
      </c>
      <c r="B149" s="19">
        <v>21200</v>
      </c>
      <c r="C149" s="19">
        <v>21500</v>
      </c>
      <c r="D149" s="19">
        <v>21600</v>
      </c>
      <c r="E149" s="19">
        <v>21700</v>
      </c>
      <c r="F149" s="19">
        <v>22300</v>
      </c>
      <c r="G149" s="19">
        <v>22800</v>
      </c>
      <c r="H149" s="19">
        <v>23300</v>
      </c>
      <c r="I149" s="19">
        <v>24300</v>
      </c>
      <c r="J149" s="19">
        <v>25000</v>
      </c>
      <c r="K149" s="19">
        <v>25571</v>
      </c>
      <c r="L149" s="19">
        <v>26142</v>
      </c>
      <c r="M149" s="19">
        <v>27031</v>
      </c>
      <c r="N149" s="19">
        <v>27724</v>
      </c>
      <c r="O149" s="19">
        <v>28161</v>
      </c>
      <c r="P149" s="19">
        <v>28655</v>
      </c>
      <c r="Q149" s="19">
        <v>29181</v>
      </c>
      <c r="R149" s="19">
        <v>29881</v>
      </c>
      <c r="S149" s="19">
        <v>30008</v>
      </c>
      <c r="T149" s="37">
        <v>30083</v>
      </c>
      <c r="U149">
        <v>30620</v>
      </c>
      <c r="V149" s="24">
        <v>31584</v>
      </c>
      <c r="W149" s="38">
        <v>32349</v>
      </c>
    </row>
    <row r="150" spans="1:23" ht="12">
      <c r="A150" s="1" t="s">
        <v>419</v>
      </c>
      <c r="B150" s="19">
        <v>46487</v>
      </c>
      <c r="C150" s="19">
        <v>47000</v>
      </c>
      <c r="D150" s="19">
        <v>47100</v>
      </c>
      <c r="E150" s="19">
        <v>47000</v>
      </c>
      <c r="F150" s="19">
        <v>46900</v>
      </c>
      <c r="G150" s="19">
        <v>46900</v>
      </c>
      <c r="H150" s="19">
        <v>46600</v>
      </c>
      <c r="I150" s="19">
        <v>47200</v>
      </c>
      <c r="J150" s="19">
        <v>47200</v>
      </c>
      <c r="K150" s="19">
        <v>46543.5</v>
      </c>
      <c r="L150" s="19">
        <v>45887</v>
      </c>
      <c r="M150" s="19">
        <v>46511</v>
      </c>
      <c r="N150" s="19">
        <v>46952</v>
      </c>
      <c r="O150" s="19">
        <v>47655</v>
      </c>
      <c r="P150" s="19">
        <v>47840</v>
      </c>
      <c r="Q150" s="19">
        <v>48671</v>
      </c>
      <c r="R150" s="19">
        <v>48879</v>
      </c>
      <c r="S150" s="19">
        <v>48802</v>
      </c>
      <c r="T150" s="37">
        <v>49574</v>
      </c>
      <c r="U150">
        <v>49791</v>
      </c>
      <c r="V150" s="24">
        <v>51103</v>
      </c>
      <c r="W150" s="38">
        <v>51253</v>
      </c>
    </row>
    <row r="151" spans="1:23" ht="12">
      <c r="A151" s="1" t="s">
        <v>421</v>
      </c>
      <c r="B151" s="19">
        <v>14041</v>
      </c>
      <c r="C151" s="19">
        <v>14100</v>
      </c>
      <c r="D151" s="19">
        <v>14100</v>
      </c>
      <c r="E151" s="19">
        <v>14000</v>
      </c>
      <c r="F151" s="19">
        <v>14200</v>
      </c>
      <c r="G151" s="19">
        <v>14300</v>
      </c>
      <c r="H151" s="19">
        <v>14800</v>
      </c>
      <c r="I151" s="19">
        <v>15100</v>
      </c>
      <c r="J151" s="19">
        <v>15200</v>
      </c>
      <c r="K151" s="19">
        <v>15340</v>
      </c>
      <c r="L151" s="19">
        <v>15480</v>
      </c>
      <c r="M151" s="19">
        <v>15886</v>
      </c>
      <c r="N151" s="19">
        <v>16162</v>
      </c>
      <c r="O151" s="19">
        <v>16080</v>
      </c>
      <c r="P151" s="19">
        <v>16290</v>
      </c>
      <c r="Q151" s="19">
        <v>16462</v>
      </c>
      <c r="R151" s="19">
        <v>16440</v>
      </c>
      <c r="S151" s="19">
        <v>16297</v>
      </c>
      <c r="T151" s="37">
        <v>16319</v>
      </c>
      <c r="U151">
        <v>16259</v>
      </c>
      <c r="V151" s="24">
        <v>16718</v>
      </c>
      <c r="W151" s="38">
        <v>16788</v>
      </c>
    </row>
    <row r="152" spans="1:23" ht="12">
      <c r="A152" s="1" t="s">
        <v>423</v>
      </c>
      <c r="B152" s="19">
        <v>43863</v>
      </c>
      <c r="C152" s="19">
        <v>44100</v>
      </c>
      <c r="D152" s="19">
        <v>44600</v>
      </c>
      <c r="E152" s="19">
        <v>45000</v>
      </c>
      <c r="F152" s="19">
        <v>45000</v>
      </c>
      <c r="G152" s="19">
        <v>45100</v>
      </c>
      <c r="H152" s="19">
        <v>44200</v>
      </c>
      <c r="I152" s="19">
        <v>43700</v>
      </c>
      <c r="J152" s="19">
        <v>43100</v>
      </c>
      <c r="K152" s="19">
        <v>41336.5</v>
      </c>
      <c r="L152" s="19">
        <v>39573</v>
      </c>
      <c r="M152" s="19">
        <v>39868</v>
      </c>
      <c r="N152" s="19">
        <v>40089</v>
      </c>
      <c r="O152" s="19">
        <v>39712</v>
      </c>
      <c r="P152" s="19">
        <v>39532</v>
      </c>
      <c r="Q152" s="19">
        <v>39588</v>
      </c>
      <c r="R152" s="19">
        <v>39464</v>
      </c>
      <c r="S152" s="19">
        <v>39288</v>
      </c>
      <c r="T152" s="37">
        <v>39123</v>
      </c>
      <c r="U152">
        <v>40194</v>
      </c>
      <c r="V152" s="24">
        <v>40123</v>
      </c>
      <c r="W152" s="38">
        <v>39925</v>
      </c>
    </row>
    <row r="153" spans="1:23" ht="12">
      <c r="A153" s="1" t="s">
        <v>425</v>
      </c>
      <c r="B153" s="19">
        <v>25522</v>
      </c>
      <c r="C153" s="19">
        <v>25700</v>
      </c>
      <c r="D153" s="19">
        <v>25700</v>
      </c>
      <c r="E153" s="19">
        <v>25600</v>
      </c>
      <c r="F153" s="19">
        <v>25500</v>
      </c>
      <c r="G153" s="19">
        <v>25600</v>
      </c>
      <c r="H153" s="19">
        <v>25600</v>
      </c>
      <c r="I153" s="19">
        <v>25800</v>
      </c>
      <c r="J153" s="19">
        <v>25900</v>
      </c>
      <c r="K153" s="19">
        <v>25683</v>
      </c>
      <c r="L153" s="19">
        <v>25471</v>
      </c>
      <c r="M153" s="19">
        <v>25651</v>
      </c>
      <c r="N153" s="19">
        <v>25738</v>
      </c>
      <c r="O153" s="19">
        <v>25817</v>
      </c>
      <c r="P153" s="19">
        <v>26170</v>
      </c>
      <c r="Q153" s="19">
        <v>26181</v>
      </c>
      <c r="R153" s="19">
        <v>26244</v>
      </c>
      <c r="S153" s="19">
        <v>26302</v>
      </c>
      <c r="T153" s="37">
        <v>26270</v>
      </c>
      <c r="U153">
        <v>26511</v>
      </c>
      <c r="V153" s="24">
        <v>27599</v>
      </c>
      <c r="W153" s="38">
        <v>27776</v>
      </c>
    </row>
    <row r="154" spans="1:23" ht="12">
      <c r="A154" s="1" t="s">
        <v>427</v>
      </c>
      <c r="B154" s="19">
        <v>35463</v>
      </c>
      <c r="C154" s="19">
        <v>36500</v>
      </c>
      <c r="D154" s="19">
        <v>36900</v>
      </c>
      <c r="E154" s="19">
        <v>37900</v>
      </c>
      <c r="F154" s="19">
        <v>38900</v>
      </c>
      <c r="G154" s="19">
        <v>39600</v>
      </c>
      <c r="H154" s="19">
        <v>40100</v>
      </c>
      <c r="I154" s="19">
        <v>42000</v>
      </c>
      <c r="J154" s="19">
        <v>43500</v>
      </c>
      <c r="K154" s="19">
        <v>42961</v>
      </c>
      <c r="L154" s="19">
        <v>42434</v>
      </c>
      <c r="M154" s="19">
        <v>44732</v>
      </c>
      <c r="N154" s="19">
        <v>46960</v>
      </c>
      <c r="O154" s="19">
        <v>50169</v>
      </c>
      <c r="P154" s="19">
        <v>51972</v>
      </c>
      <c r="Q154" s="19">
        <v>54233</v>
      </c>
      <c r="R154" s="19">
        <v>55884</v>
      </c>
      <c r="S154" s="19">
        <v>57118</v>
      </c>
      <c r="T154" s="37">
        <v>57554</v>
      </c>
      <c r="U154">
        <v>58433</v>
      </c>
      <c r="V154" s="24">
        <v>56297</v>
      </c>
      <c r="W154" s="38">
        <v>58293</v>
      </c>
    </row>
    <row r="156" spans="1:23" ht="12">
      <c r="A156" s="1" t="s">
        <v>435</v>
      </c>
      <c r="B156" s="19">
        <f aca="true" t="shared" si="3" ref="B156:J156">SUM(B60:B154)</f>
        <v>3326659</v>
      </c>
      <c r="C156" s="19">
        <f t="shared" si="3"/>
        <v>3378100</v>
      </c>
      <c r="D156" s="19">
        <f t="shared" si="3"/>
        <v>3416300</v>
      </c>
      <c r="E156" s="19">
        <f t="shared" si="3"/>
        <v>3449300</v>
      </c>
      <c r="F156" s="19">
        <f t="shared" si="3"/>
        <v>3502600</v>
      </c>
      <c r="G156" s="19">
        <f t="shared" si="3"/>
        <v>3549600</v>
      </c>
      <c r="H156" s="19">
        <f t="shared" si="3"/>
        <v>3616700</v>
      </c>
      <c r="I156" s="19">
        <f t="shared" si="3"/>
        <v>3697800</v>
      </c>
      <c r="J156" s="19">
        <f t="shared" si="3"/>
        <v>3770200</v>
      </c>
      <c r="K156" s="19">
        <v>3853086</v>
      </c>
      <c r="L156" s="19">
        <f aca="true" t="shared" si="4" ref="L156:T156">SUM(L60:L154)</f>
        <v>3937070</v>
      </c>
      <c r="M156" s="19">
        <f t="shared" si="4"/>
        <v>4013915</v>
      </c>
      <c r="N156" s="19">
        <f t="shared" si="4"/>
        <v>4086524</v>
      </c>
      <c r="O156" s="19">
        <f t="shared" si="4"/>
        <v>4158391</v>
      </c>
      <c r="P156" s="19">
        <f t="shared" si="4"/>
        <v>4226119</v>
      </c>
      <c r="Q156" s="19">
        <f t="shared" si="4"/>
        <v>4303153</v>
      </c>
      <c r="R156" s="19">
        <f t="shared" si="4"/>
        <v>4370285</v>
      </c>
      <c r="S156" s="19">
        <f t="shared" si="4"/>
        <v>4426518</v>
      </c>
      <c r="T156" s="19">
        <f t="shared" si="4"/>
        <v>4486168</v>
      </c>
      <c r="U156" s="39">
        <f aca="true" t="shared" si="5" ref="U156:W162">SUM(U60:U154)</f>
        <v>4563543</v>
      </c>
      <c r="V156" s="39">
        <f t="shared" si="5"/>
        <v>4720321</v>
      </c>
      <c r="W156" s="39">
        <f t="shared" si="5"/>
        <v>4826454</v>
      </c>
    </row>
    <row r="157" spans="1:23" ht="12">
      <c r="A157" s="1" t="s">
        <v>447</v>
      </c>
      <c r="C157" s="20">
        <f aca="true" t="shared" si="6" ref="C157:N157">((C156-B156)/B156)</f>
        <v>0.01546326208968217</v>
      </c>
      <c r="D157" s="20">
        <f t="shared" si="6"/>
        <v>0.011308131790059501</v>
      </c>
      <c r="E157" s="20">
        <f t="shared" si="6"/>
        <v>0.00965957322249217</v>
      </c>
      <c r="F157" s="20">
        <f t="shared" si="6"/>
        <v>0.01545241063404169</v>
      </c>
      <c r="G157" s="20">
        <f t="shared" si="6"/>
        <v>0.01341860332324559</v>
      </c>
      <c r="H157" s="20">
        <f t="shared" si="6"/>
        <v>0.018903538426865</v>
      </c>
      <c r="I157" s="20">
        <f t="shared" si="6"/>
        <v>0.02242375646307407</v>
      </c>
      <c r="J157" s="20">
        <f t="shared" si="6"/>
        <v>0.01957920925955974</v>
      </c>
      <c r="K157" s="20">
        <f t="shared" si="6"/>
        <v>0.02198451010556469</v>
      </c>
      <c r="L157" s="20">
        <f t="shared" si="6"/>
        <v>0.021796554761559953</v>
      </c>
      <c r="M157" s="30">
        <f t="shared" si="6"/>
        <v>0.019518322000878826</v>
      </c>
      <c r="N157" s="30">
        <f t="shared" si="6"/>
        <v>0.01808932177188605</v>
      </c>
      <c r="U157" s="39">
        <f t="shared" si="5"/>
        <v>4531422</v>
      </c>
      <c r="V157" s="39">
        <f t="shared" si="5"/>
        <v>4682016</v>
      </c>
      <c r="W157" s="39">
        <f t="shared" si="5"/>
        <v>4788040</v>
      </c>
    </row>
    <row r="158" spans="21:23" ht="12">
      <c r="U158" s="39">
        <f t="shared" si="5"/>
        <v>9014820</v>
      </c>
      <c r="V158" s="39">
        <f t="shared" si="5"/>
        <v>9323101</v>
      </c>
      <c r="W158" s="39">
        <f t="shared" si="5"/>
        <v>9534081</v>
      </c>
    </row>
    <row r="159" spans="1:23" ht="12">
      <c r="A159" s="1" t="s">
        <v>309</v>
      </c>
      <c r="B159" s="19">
        <f aca="true" t="shared" si="7" ref="B159:T159">SUM(B54+B156)</f>
        <v>5346818</v>
      </c>
      <c r="C159" s="19">
        <f t="shared" si="7"/>
        <v>5443100</v>
      </c>
      <c r="D159" s="19">
        <f t="shared" si="7"/>
        <v>5489600</v>
      </c>
      <c r="E159" s="19">
        <f t="shared" si="7"/>
        <v>5558800</v>
      </c>
      <c r="F159" s="19">
        <f t="shared" si="7"/>
        <v>5636300</v>
      </c>
      <c r="G159" s="19">
        <f t="shared" si="7"/>
        <v>5701800</v>
      </c>
      <c r="H159" s="19">
        <f t="shared" si="7"/>
        <v>5797700</v>
      </c>
      <c r="I159" s="19">
        <f t="shared" si="7"/>
        <v>5914100</v>
      </c>
      <c r="J159" s="19">
        <f t="shared" si="7"/>
        <v>6015200</v>
      </c>
      <c r="K159" s="19">
        <f t="shared" si="7"/>
        <v>6101279</v>
      </c>
      <c r="L159" s="19">
        <f t="shared" si="7"/>
        <v>6189197</v>
      </c>
      <c r="M159" s="19">
        <f t="shared" si="7"/>
        <v>6288044</v>
      </c>
      <c r="N159" s="19">
        <f t="shared" si="7"/>
        <v>6394481</v>
      </c>
      <c r="O159" s="19">
        <f t="shared" si="7"/>
        <v>6479898.5</v>
      </c>
      <c r="P159" s="19">
        <f t="shared" si="7"/>
        <v>6537654</v>
      </c>
      <c r="Q159" s="19">
        <f t="shared" si="7"/>
        <v>6601122</v>
      </c>
      <c r="R159" s="19">
        <f t="shared" si="7"/>
        <v>6666167</v>
      </c>
      <c r="S159" s="19">
        <f t="shared" si="7"/>
        <v>6733996</v>
      </c>
      <c r="T159" s="19">
        <f t="shared" si="7"/>
        <v>6789225</v>
      </c>
      <c r="U159" s="39">
        <f t="shared" si="5"/>
        <v>13534090</v>
      </c>
      <c r="V159" s="39">
        <f t="shared" si="5"/>
        <v>13992191</v>
      </c>
      <c r="W159" s="39">
        <f t="shared" si="5"/>
        <v>14309281</v>
      </c>
    </row>
    <row r="160" spans="1:23" ht="12">
      <c r="A160" s="1" t="s">
        <v>447</v>
      </c>
      <c r="C160" s="20">
        <f aca="true" t="shared" si="8" ref="C160:N160">((C159-B159)/B159)</f>
        <v>0.01800734567737297</v>
      </c>
      <c r="D160" s="20">
        <f t="shared" si="8"/>
        <v>0.008542925906193162</v>
      </c>
      <c r="E160" s="20">
        <f t="shared" si="8"/>
        <v>0.012605654328184203</v>
      </c>
      <c r="F160" s="20">
        <f t="shared" si="8"/>
        <v>0.013941857954954307</v>
      </c>
      <c r="G160" s="20">
        <f t="shared" si="8"/>
        <v>0.011621098947891347</v>
      </c>
      <c r="H160" s="20">
        <f t="shared" si="8"/>
        <v>0.016819250061384124</v>
      </c>
      <c r="I160" s="20">
        <f t="shared" si="8"/>
        <v>0.020076927057281337</v>
      </c>
      <c r="J160" s="20">
        <f t="shared" si="8"/>
        <v>0.017094739689893643</v>
      </c>
      <c r="K160" s="20">
        <f t="shared" si="8"/>
        <v>0.014310247373320921</v>
      </c>
      <c r="L160" s="20">
        <f t="shared" si="8"/>
        <v>0.014409765558991811</v>
      </c>
      <c r="M160" s="30">
        <f t="shared" si="8"/>
        <v>0.01597089250834963</v>
      </c>
      <c r="N160" s="30">
        <f t="shared" si="8"/>
        <v>0.016926885371667248</v>
      </c>
      <c r="U160" s="39">
        <f t="shared" si="5"/>
        <v>22538309</v>
      </c>
      <c r="V160" s="39">
        <f t="shared" si="5"/>
        <v>23303892</v>
      </c>
      <c r="W160" s="39">
        <f t="shared" si="5"/>
        <v>23831710</v>
      </c>
    </row>
    <row r="161" spans="21:23" ht="12">
      <c r="U161" s="39">
        <f t="shared" si="5"/>
        <v>36042048</v>
      </c>
      <c r="V161" s="39">
        <f t="shared" si="5"/>
        <v>37264189</v>
      </c>
      <c r="W161" s="39">
        <f t="shared" si="5"/>
        <v>38108852</v>
      </c>
    </row>
    <row r="162" spans="1:23" ht="12">
      <c r="A162" s="1" t="s">
        <v>446</v>
      </c>
      <c r="B162" s="19">
        <v>5346818</v>
      </c>
      <c r="C162" s="19">
        <v>5443000</v>
      </c>
      <c r="D162" s="19">
        <v>5490000</v>
      </c>
      <c r="E162" s="19">
        <v>5559000</v>
      </c>
      <c r="F162" s="19">
        <v>5636000</v>
      </c>
      <c r="G162" s="19">
        <v>5702000</v>
      </c>
      <c r="H162" s="19">
        <v>5798000</v>
      </c>
      <c r="I162" s="19">
        <v>5914000</v>
      </c>
      <c r="J162" s="19">
        <v>6015000</v>
      </c>
      <c r="K162" s="19">
        <v>6101179</v>
      </c>
      <c r="L162" s="19">
        <v>6189197</v>
      </c>
      <c r="M162" s="19">
        <v>6288044</v>
      </c>
      <c r="N162" s="19">
        <v>6394481</v>
      </c>
      <c r="O162" s="19">
        <f>SUM(O54+O156)</f>
        <v>6479898.5</v>
      </c>
      <c r="P162" s="19">
        <v>6537654</v>
      </c>
      <c r="Q162" s="19">
        <v>6601122</v>
      </c>
      <c r="R162" s="19">
        <v>6675451</v>
      </c>
      <c r="S162" s="19">
        <v>6733996</v>
      </c>
      <c r="T162" s="37">
        <v>6789225</v>
      </c>
      <c r="U162" s="39">
        <f t="shared" si="5"/>
        <v>58567040</v>
      </c>
      <c r="V162" s="39">
        <f t="shared" si="5"/>
        <v>60554376</v>
      </c>
      <c r="W162" s="39">
        <f t="shared" si="5"/>
        <v>61926677</v>
      </c>
    </row>
    <row r="163" spans="1:23" ht="12">
      <c r="A163" s="1" t="s">
        <v>447</v>
      </c>
      <c r="C163" s="20">
        <f aca="true" t="shared" si="9" ref="C163:T163">((C162-B162)/B162)</f>
        <v>0.017988642964843763</v>
      </c>
      <c r="D163" s="20">
        <f t="shared" si="9"/>
        <v>0.008634943964725335</v>
      </c>
      <c r="E163" s="20">
        <f t="shared" si="9"/>
        <v>0.012568306010928962</v>
      </c>
      <c r="F163" s="20">
        <f t="shared" si="9"/>
        <v>0.01385141212448282</v>
      </c>
      <c r="G163" s="20">
        <f t="shared" si="9"/>
        <v>0.01171043293115685</v>
      </c>
      <c r="H163" s="20">
        <f t="shared" si="9"/>
        <v>0.01683619782532445</v>
      </c>
      <c r="I163" s="20">
        <f t="shared" si="9"/>
        <v>0.020006898930665748</v>
      </c>
      <c r="J163" s="20">
        <f t="shared" si="9"/>
        <v>0.017078119715928305</v>
      </c>
      <c r="K163" s="20">
        <f t="shared" si="9"/>
        <v>0.01432734829592685</v>
      </c>
      <c r="L163" s="20">
        <f t="shared" si="9"/>
        <v>0.014426392013740295</v>
      </c>
      <c r="M163" s="30">
        <f t="shared" si="9"/>
        <v>0.01597089250834963</v>
      </c>
      <c r="N163" s="30">
        <f t="shared" si="9"/>
        <v>0.016926885371667248</v>
      </c>
      <c r="O163" s="30">
        <f t="shared" si="9"/>
        <v>0.013358003565887521</v>
      </c>
      <c r="P163" s="30">
        <f t="shared" si="9"/>
        <v>0.008913025412357925</v>
      </c>
      <c r="Q163" s="30">
        <f t="shared" si="9"/>
        <v>0.00970806959193619</v>
      </c>
      <c r="R163" s="30">
        <f t="shared" si="9"/>
        <v>0.011260055487536816</v>
      </c>
      <c r="S163" s="30">
        <f t="shared" si="9"/>
        <v>0.008770193953936595</v>
      </c>
      <c r="T163" s="30">
        <f t="shared" si="9"/>
        <v>0.0082015195732222</v>
      </c>
      <c r="U163" s="40"/>
      <c r="V163" s="40"/>
      <c r="W163" s="40"/>
    </row>
    <row r="164" spans="1:23" ht="12">
      <c r="A164" s="1" t="s">
        <v>448</v>
      </c>
      <c r="B164" s="19">
        <f aca="true" t="shared" si="10" ref="B164:P164">AVERAGE(B12:B52,B60:B154)</f>
        <v>39314.83823529412</v>
      </c>
      <c r="C164" s="19">
        <f t="shared" si="10"/>
        <v>40022.794117647056</v>
      </c>
      <c r="D164" s="19">
        <f t="shared" si="10"/>
        <v>40364.705882352944</v>
      </c>
      <c r="E164" s="19">
        <f t="shared" si="10"/>
        <v>40873.529411764706</v>
      </c>
      <c r="F164" s="19">
        <f t="shared" si="10"/>
        <v>41443.382352941175</v>
      </c>
      <c r="G164" s="19">
        <f t="shared" si="10"/>
        <v>41925</v>
      </c>
      <c r="H164" s="19">
        <f t="shared" si="10"/>
        <v>42630.14705882353</v>
      </c>
      <c r="I164" s="19">
        <f t="shared" si="10"/>
        <v>43486.029411764706</v>
      </c>
      <c r="J164" s="19">
        <f t="shared" si="10"/>
        <v>44229.41176470588</v>
      </c>
      <c r="K164" s="19">
        <f t="shared" si="10"/>
        <v>44862.345588235294</v>
      </c>
      <c r="L164" s="19">
        <f t="shared" si="10"/>
        <v>45508.80147058824</v>
      </c>
      <c r="M164" s="19">
        <f t="shared" si="10"/>
        <v>46235.617647058825</v>
      </c>
      <c r="N164" s="19">
        <f t="shared" si="10"/>
        <v>47018.242647058825</v>
      </c>
      <c r="O164" s="19">
        <f t="shared" si="10"/>
        <v>47891.05185185185</v>
      </c>
      <c r="P164" s="19">
        <f t="shared" si="10"/>
        <v>48427.066666666666</v>
      </c>
      <c r="Q164" s="19">
        <f>AVERAGE(Q12:Q51,Q60:Q154)</f>
        <v>49096.69402985075</v>
      </c>
      <c r="R164" s="19">
        <f>AVERAGE(R12:R51,R60:R154)</f>
        <v>49582.55970149254</v>
      </c>
      <c r="S164" s="19">
        <f>AVERAGE(S12:S51,S60:S154)</f>
        <v>50086.29104477612</v>
      </c>
      <c r="T164" s="19">
        <f>AVERAGE(T12:T51,T60:T154)</f>
        <v>50498.72388059701</v>
      </c>
      <c r="U164" s="39">
        <f aca="true" t="shared" si="11" ref="U164:W169">SUM(U156,U54)</f>
        <v>6872912</v>
      </c>
      <c r="V164" s="39">
        <f t="shared" si="11"/>
        <v>7078515</v>
      </c>
      <c r="W164" s="39">
        <f t="shared" si="11"/>
        <v>7187734</v>
      </c>
    </row>
    <row r="165" spans="1:23" ht="12">
      <c r="A165" s="1" t="s">
        <v>449</v>
      </c>
      <c r="B165" s="19">
        <f aca="true" t="shared" si="12" ref="B165:P165">STDEVP(B12:B52,B60:B154)</f>
        <v>66566.50988973587</v>
      </c>
      <c r="C165" s="19">
        <f t="shared" si="12"/>
        <v>68779.1937662407</v>
      </c>
      <c r="D165" s="19">
        <f t="shared" si="12"/>
        <v>70264.4506064848</v>
      </c>
      <c r="E165" s="19">
        <f t="shared" si="12"/>
        <v>71920.23894493256</v>
      </c>
      <c r="F165" s="19">
        <f t="shared" si="12"/>
        <v>73777.1572154619</v>
      </c>
      <c r="G165" s="19">
        <f t="shared" si="12"/>
        <v>75152.99468613422</v>
      </c>
      <c r="H165" s="19">
        <f t="shared" si="12"/>
        <v>78117.99269266534</v>
      </c>
      <c r="I165" s="19">
        <f t="shared" si="12"/>
        <v>80722.6471363831</v>
      </c>
      <c r="J165" s="19">
        <f t="shared" si="12"/>
        <v>82709.03474872466</v>
      </c>
      <c r="K165" s="19">
        <f t="shared" si="12"/>
        <v>84884.28585518803</v>
      </c>
      <c r="L165" s="19">
        <f t="shared" si="12"/>
        <v>87134.17445136483</v>
      </c>
      <c r="M165" s="19">
        <f t="shared" si="12"/>
        <v>88959.08940185228</v>
      </c>
      <c r="N165" s="19">
        <f t="shared" si="12"/>
        <v>90954.74368805753</v>
      </c>
      <c r="O165" s="19">
        <f t="shared" si="12"/>
        <v>92094.57200840952</v>
      </c>
      <c r="P165" s="19">
        <f t="shared" si="12"/>
        <v>93164.7650339977</v>
      </c>
      <c r="Q165" s="19">
        <f>STDEVP(Q12:Q51,Q60:Q154)</f>
        <v>94459.36381790847</v>
      </c>
      <c r="R165" s="19">
        <f>STDEVP(R12:R51,R60:R154)</f>
        <v>95526.38693767204</v>
      </c>
      <c r="S165" s="19">
        <f>STDEVP(S12:S51,S60:S154)</f>
        <v>96748.10552395842</v>
      </c>
      <c r="T165" s="19">
        <f>STDEVP(T12:T51,T60:T154)</f>
        <v>97908.08251844524</v>
      </c>
      <c r="U165" s="39">
        <f t="shared" si="11"/>
        <v>4531422</v>
      </c>
      <c r="V165" s="39">
        <f>SUM(V157,V55)</f>
        <v>4682016</v>
      </c>
      <c r="W165" s="39">
        <f t="shared" si="11"/>
        <v>4788040</v>
      </c>
    </row>
    <row r="166" spans="1:23" ht="12">
      <c r="A166" s="1" t="s">
        <v>450</v>
      </c>
      <c r="B166" s="19">
        <f aca="true" t="shared" si="13" ref="B166:P166">MIN(B12:B52,B60:B154)</f>
        <v>2937</v>
      </c>
      <c r="C166" s="19">
        <f t="shared" si="13"/>
        <v>2800</v>
      </c>
      <c r="D166" s="19">
        <f t="shared" si="13"/>
        <v>2700</v>
      </c>
      <c r="E166" s="19">
        <f t="shared" si="13"/>
        <v>2800</v>
      </c>
      <c r="F166" s="19">
        <f t="shared" si="13"/>
        <v>3000</v>
      </c>
      <c r="G166" s="19">
        <f t="shared" si="13"/>
        <v>2900</v>
      </c>
      <c r="H166" s="19">
        <f t="shared" si="13"/>
        <v>2400</v>
      </c>
      <c r="I166" s="19">
        <f t="shared" si="13"/>
        <v>2400</v>
      </c>
      <c r="J166" s="19">
        <f t="shared" si="13"/>
        <v>2400</v>
      </c>
      <c r="K166" s="19">
        <f t="shared" si="13"/>
        <v>2517.5</v>
      </c>
      <c r="L166" s="19">
        <f t="shared" si="13"/>
        <v>2635</v>
      </c>
      <c r="M166" s="19">
        <f t="shared" si="13"/>
        <v>2586</v>
      </c>
      <c r="N166" s="19">
        <f t="shared" si="13"/>
        <v>2594</v>
      </c>
      <c r="O166" s="19">
        <f t="shared" si="13"/>
        <v>2581</v>
      </c>
      <c r="P166" s="19">
        <f t="shared" si="13"/>
        <v>2540</v>
      </c>
      <c r="Q166" s="19">
        <f>MIN(Q12:Q51,Q60:Q154)</f>
        <v>2547</v>
      </c>
      <c r="R166" s="19">
        <f>MIN(R12:R51,R60:R154)</f>
        <v>2534</v>
      </c>
      <c r="S166" s="19">
        <f>MIN(S12:S51,S60:S154)</f>
        <v>2525</v>
      </c>
      <c r="T166" s="19">
        <f>MIN(T12:T51,T60:T154)</f>
        <v>2486</v>
      </c>
      <c r="U166" s="39">
        <f t="shared" si="11"/>
        <v>9014820</v>
      </c>
      <c r="V166" s="39">
        <f>SUM(V158,V56)</f>
        <v>9323101</v>
      </c>
      <c r="W166" s="39">
        <f t="shared" si="11"/>
        <v>9534081</v>
      </c>
    </row>
    <row r="167" spans="1:23" ht="12">
      <c r="A167" s="1" t="s">
        <v>451</v>
      </c>
      <c r="B167" s="19">
        <f aca="true" t="shared" si="14" ref="B167:P167">MAX(B12:B52,B60:B154)</f>
        <v>596901</v>
      </c>
      <c r="C167" s="19">
        <f t="shared" si="14"/>
        <v>620300</v>
      </c>
      <c r="D167" s="19">
        <f t="shared" si="14"/>
        <v>640200</v>
      </c>
      <c r="E167" s="19">
        <f t="shared" si="14"/>
        <v>653400</v>
      </c>
      <c r="F167" s="19">
        <f t="shared" si="14"/>
        <v>673900</v>
      </c>
      <c r="G167" s="19">
        <f t="shared" si="14"/>
        <v>690300</v>
      </c>
      <c r="H167" s="19">
        <f t="shared" si="14"/>
        <v>725100</v>
      </c>
      <c r="I167" s="19">
        <f t="shared" si="14"/>
        <v>751100</v>
      </c>
      <c r="J167" s="19">
        <f t="shared" si="14"/>
        <v>770200</v>
      </c>
      <c r="K167" s="19">
        <f t="shared" si="14"/>
        <v>794392</v>
      </c>
      <c r="L167" s="19">
        <f t="shared" si="14"/>
        <v>818358</v>
      </c>
      <c r="M167" s="19">
        <f t="shared" si="14"/>
        <v>838217</v>
      </c>
      <c r="N167" s="19">
        <f t="shared" si="14"/>
        <v>857020</v>
      </c>
      <c r="O167" s="19">
        <f t="shared" si="14"/>
        <v>863879</v>
      </c>
      <c r="P167" s="19">
        <f t="shared" si="14"/>
        <v>876095</v>
      </c>
      <c r="Q167" s="19">
        <f>MAX(Q12:Q51,Q60:Q154)</f>
        <v>887820</v>
      </c>
      <c r="R167" s="19">
        <f>MAX(R12:R51,R60:R154)</f>
        <v>900710</v>
      </c>
      <c r="S167" s="19">
        <f>MAX(S12:S51,S60:S154)</f>
        <v>914259</v>
      </c>
      <c r="T167" s="19">
        <f>MAX(T12:T51,T60:T154)</f>
        <v>927895</v>
      </c>
      <c r="U167" s="39">
        <f t="shared" si="11"/>
        <v>13534090</v>
      </c>
      <c r="V167" s="39">
        <f>SUM(V159,V57)</f>
        <v>13992191</v>
      </c>
      <c r="W167" s="39">
        <f t="shared" si="11"/>
        <v>14309281</v>
      </c>
    </row>
    <row r="168" spans="1:23" ht="12">
      <c r="A168" s="1" t="s">
        <v>442</v>
      </c>
      <c r="B168" s="19">
        <f aca="true" t="shared" si="15" ref="B168:T168">B167-B166</f>
        <v>593964</v>
      </c>
      <c r="C168" s="19">
        <f t="shared" si="15"/>
        <v>617500</v>
      </c>
      <c r="D168" s="19">
        <f t="shared" si="15"/>
        <v>637500</v>
      </c>
      <c r="E168" s="19">
        <f t="shared" si="15"/>
        <v>650600</v>
      </c>
      <c r="F168" s="19">
        <f t="shared" si="15"/>
        <v>670900</v>
      </c>
      <c r="G168" s="19">
        <f t="shared" si="15"/>
        <v>687400</v>
      </c>
      <c r="H168" s="19">
        <f t="shared" si="15"/>
        <v>722700</v>
      </c>
      <c r="I168" s="19">
        <f t="shared" si="15"/>
        <v>748700</v>
      </c>
      <c r="J168" s="19">
        <f t="shared" si="15"/>
        <v>767800</v>
      </c>
      <c r="K168" s="19">
        <f t="shared" si="15"/>
        <v>791874.5</v>
      </c>
      <c r="L168" s="19">
        <f t="shared" si="15"/>
        <v>815723</v>
      </c>
      <c r="M168" s="19">
        <f t="shared" si="15"/>
        <v>835631</v>
      </c>
      <c r="N168" s="19">
        <f t="shared" si="15"/>
        <v>854426</v>
      </c>
      <c r="O168" s="19">
        <f t="shared" si="15"/>
        <v>861298</v>
      </c>
      <c r="P168" s="19">
        <f t="shared" si="15"/>
        <v>873555</v>
      </c>
      <c r="Q168" s="19">
        <f t="shared" si="15"/>
        <v>885273</v>
      </c>
      <c r="R168" s="19">
        <f t="shared" si="15"/>
        <v>898176</v>
      </c>
      <c r="S168" s="19">
        <f t="shared" si="15"/>
        <v>911734</v>
      </c>
      <c r="T168" s="19">
        <f t="shared" si="15"/>
        <v>925409</v>
      </c>
      <c r="U168" s="39">
        <f t="shared" si="11"/>
        <v>22538309</v>
      </c>
      <c r="V168" s="39">
        <f>SUM(V160,V58)</f>
        <v>23303892</v>
      </c>
      <c r="W168" s="39">
        <f t="shared" si="11"/>
        <v>23831710</v>
      </c>
    </row>
    <row r="169" spans="21:23" ht="12">
      <c r="U169" s="39">
        <f t="shared" si="11"/>
        <v>36042048</v>
      </c>
      <c r="V169" s="39">
        <f>SUM(V161,V59)</f>
        <v>37264189</v>
      </c>
      <c r="W169" s="39">
        <f t="shared" si="11"/>
        <v>38108852</v>
      </c>
    </row>
    <row r="170" spans="21:23" ht="12">
      <c r="U170" s="39" t="e">
        <f>SUM(U162,#REF!)</f>
        <v>#REF!</v>
      </c>
      <c r="V170" s="39" t="e">
        <f>SUM(V162,#REF!)</f>
        <v>#REF!</v>
      </c>
      <c r="W170" s="39"/>
    </row>
    <row r="171" ht="12">
      <c r="A171" s="1" t="s">
        <v>310</v>
      </c>
    </row>
    <row r="172" spans="1:23" ht="12">
      <c r="A172" s="1" t="s">
        <v>311</v>
      </c>
      <c r="U172">
        <v>6872912</v>
      </c>
      <c r="V172" s="15">
        <v>7078515</v>
      </c>
      <c r="W172" s="38">
        <v>7187734</v>
      </c>
    </row>
    <row r="173" ht="12">
      <c r="A173" s="1" t="s">
        <v>312</v>
      </c>
    </row>
    <row r="175" spans="1:2" ht="12">
      <c r="A175" s="1" t="s">
        <v>313</v>
      </c>
      <c r="B175" t="s">
        <v>286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1"/>
  <sheetViews>
    <sheetView tabSelected="1" workbookViewId="0" topLeftCell="B394">
      <selection activeCell="F413" sqref="F413"/>
    </sheetView>
  </sheetViews>
  <sheetFormatPr defaultColWidth="11.421875" defaultRowHeight="12" customHeight="1"/>
  <cols>
    <col min="1" max="1" width="32.00390625" style="42" bestFit="1" customWidth="1"/>
    <col min="2" max="2" width="12.421875" style="42" customWidth="1"/>
    <col min="3" max="3" width="14.8515625" style="42" customWidth="1"/>
    <col min="4" max="4" width="15.7109375" style="42" customWidth="1"/>
    <col min="5" max="5" width="13.28125" style="42" customWidth="1"/>
    <col min="6" max="16384" width="12.421875" style="42" customWidth="1"/>
  </cols>
  <sheetData>
    <row r="1" s="41" customFormat="1" ht="12" customHeight="1">
      <c r="A1" s="41" t="s">
        <v>315</v>
      </c>
    </row>
    <row r="3" ht="12" customHeight="1">
      <c r="A3" s="42" t="s">
        <v>316</v>
      </c>
    </row>
    <row r="4" spans="1:3" ht="12" customHeight="1">
      <c r="A4" s="43"/>
      <c r="C4" s="44"/>
    </row>
    <row r="5" spans="1:5" s="46" customFormat="1" ht="12" customHeight="1">
      <c r="A5" s="45"/>
      <c r="C5" s="45"/>
      <c r="D5" s="46" t="s">
        <v>317</v>
      </c>
      <c r="E5" s="46" t="s">
        <v>318</v>
      </c>
    </row>
    <row r="6" spans="1:5" s="46" customFormat="1" ht="12" customHeight="1">
      <c r="A6" s="45"/>
      <c r="B6" s="46">
        <v>1990</v>
      </c>
      <c r="C6" s="45">
        <v>2000</v>
      </c>
      <c r="D6" s="46" t="s">
        <v>319</v>
      </c>
      <c r="E6" s="46" t="s">
        <v>319</v>
      </c>
    </row>
    <row r="7" spans="1:5" s="46" customFormat="1" ht="12" customHeight="1">
      <c r="A7" s="45"/>
      <c r="B7" s="46" t="s">
        <v>320</v>
      </c>
      <c r="C7" s="45" t="s">
        <v>589</v>
      </c>
      <c r="D7" s="46" t="s">
        <v>321</v>
      </c>
      <c r="E7" s="46" t="s">
        <v>321</v>
      </c>
    </row>
    <row r="8" spans="1:3" ht="12" customHeight="1">
      <c r="A8" s="43"/>
      <c r="C8" s="45"/>
    </row>
    <row r="9" spans="1:5" ht="12" customHeight="1">
      <c r="A9" s="43" t="s">
        <v>322</v>
      </c>
      <c r="B9" s="47">
        <v>7003</v>
      </c>
      <c r="C9" s="48">
        <v>7780</v>
      </c>
      <c r="D9" s="47">
        <v>777</v>
      </c>
      <c r="E9" s="49">
        <v>11.095244895044981</v>
      </c>
    </row>
    <row r="10" spans="1:5" ht="12" customHeight="1">
      <c r="A10" s="43" t="s">
        <v>323</v>
      </c>
      <c r="B10" s="47">
        <v>466</v>
      </c>
      <c r="C10" s="48">
        <v>547</v>
      </c>
      <c r="D10" s="47">
        <v>81</v>
      </c>
      <c r="E10" s="49">
        <v>17.381974248927037</v>
      </c>
    </row>
    <row r="11" spans="1:5" ht="12" customHeight="1">
      <c r="A11" s="43" t="s">
        <v>324</v>
      </c>
      <c r="B11" s="47">
        <v>1292</v>
      </c>
      <c r="C11" s="48">
        <v>1457</v>
      </c>
      <c r="D11" s="47">
        <v>165</v>
      </c>
      <c r="E11" s="49">
        <v>12.770897832817338</v>
      </c>
    </row>
    <row r="12" spans="1:5" ht="12" customHeight="1">
      <c r="A12" s="43" t="s">
        <v>325</v>
      </c>
      <c r="B12" s="47">
        <v>337</v>
      </c>
      <c r="C12" s="48">
        <v>306</v>
      </c>
      <c r="D12" s="47">
        <v>-31</v>
      </c>
      <c r="E12" s="49">
        <v>-9.198813056379821</v>
      </c>
    </row>
    <row r="13" spans="1:5" ht="12" customHeight="1">
      <c r="A13" s="43" t="s">
        <v>326</v>
      </c>
      <c r="B13" s="47">
        <v>3686</v>
      </c>
      <c r="C13" s="48">
        <v>3425</v>
      </c>
      <c r="D13" s="47">
        <v>-261</v>
      </c>
      <c r="E13" s="49">
        <v>-7.080846446011938</v>
      </c>
    </row>
    <row r="14" spans="1:5" ht="12" customHeight="1">
      <c r="A14" s="43" t="s">
        <v>327</v>
      </c>
      <c r="B14" s="47">
        <v>1060</v>
      </c>
      <c r="C14" s="48">
        <v>2251</v>
      </c>
      <c r="D14" s="47">
        <f>C14-B14</f>
        <v>1191</v>
      </c>
      <c r="E14" s="49">
        <f>(D14/B14)*100</f>
        <v>112.35849056603773</v>
      </c>
    </row>
    <row r="15" spans="1:5" ht="12" customHeight="1">
      <c r="A15" s="43" t="s">
        <v>328</v>
      </c>
      <c r="B15" s="47">
        <v>50975</v>
      </c>
      <c r="C15" s="48">
        <v>54994</v>
      </c>
      <c r="D15" s="47">
        <v>4019</v>
      </c>
      <c r="E15" s="49">
        <v>7.884256988719961</v>
      </c>
    </row>
    <row r="16" spans="1:5" ht="12" customHeight="1">
      <c r="A16" s="43" t="s">
        <v>329</v>
      </c>
      <c r="B16" s="47">
        <v>1994</v>
      </c>
      <c r="C16" s="48">
        <v>1839</v>
      </c>
      <c r="D16" s="47">
        <v>-155</v>
      </c>
      <c r="E16" s="49">
        <v>-7.773319959879639</v>
      </c>
    </row>
    <row r="17" spans="1:5" ht="12" customHeight="1">
      <c r="A17" s="43" t="s">
        <v>330</v>
      </c>
      <c r="B17" s="47">
        <v>1707</v>
      </c>
      <c r="C17" s="48">
        <v>1761</v>
      </c>
      <c r="D17" s="47">
        <v>54</v>
      </c>
      <c r="E17" s="49">
        <v>3.163444639718805</v>
      </c>
    </row>
    <row r="18" spans="1:5" ht="12" customHeight="1">
      <c r="A18" s="43" t="s">
        <v>331</v>
      </c>
      <c r="B18" s="47">
        <v>6308</v>
      </c>
      <c r="C18" s="48">
        <v>7856</v>
      </c>
      <c r="D18" s="47">
        <v>1548</v>
      </c>
      <c r="E18" s="49">
        <v>24.540266328471784</v>
      </c>
    </row>
    <row r="19" spans="1:5" ht="12" customHeight="1">
      <c r="A19" s="43" t="s">
        <v>332</v>
      </c>
      <c r="B19" s="47">
        <v>5864</v>
      </c>
      <c r="C19" s="48">
        <v>6619</v>
      </c>
      <c r="D19" s="47">
        <v>755</v>
      </c>
      <c r="E19" s="49">
        <v>12.875170532060027</v>
      </c>
    </row>
    <row r="20" spans="1:5" ht="12" customHeight="1">
      <c r="A20" s="43" t="s">
        <v>333</v>
      </c>
      <c r="B20" s="47">
        <v>1130</v>
      </c>
      <c r="C20" s="48">
        <v>1138</v>
      </c>
      <c r="D20" s="47">
        <v>8</v>
      </c>
      <c r="E20" s="49">
        <v>0.7079646017699115</v>
      </c>
    </row>
    <row r="21" spans="1:5" ht="12" customHeight="1">
      <c r="A21" s="43" t="s">
        <v>334</v>
      </c>
      <c r="B21" s="47">
        <v>19507</v>
      </c>
      <c r="C21" s="48">
        <v>23166</v>
      </c>
      <c r="D21" s="47">
        <v>3659</v>
      </c>
      <c r="E21" s="49">
        <v>18.757369149536064</v>
      </c>
    </row>
    <row r="22" spans="1:5" ht="12" customHeight="1">
      <c r="A22" s="43" t="s">
        <v>335</v>
      </c>
      <c r="B22" s="47">
        <v>1579</v>
      </c>
      <c r="C22" s="48">
        <v>1338</v>
      </c>
      <c r="D22" s="47">
        <v>-241</v>
      </c>
      <c r="E22" s="49">
        <v>-15.26282457251425</v>
      </c>
    </row>
    <row r="23" spans="1:5" ht="12" customHeight="1">
      <c r="A23" s="43" t="s">
        <v>336</v>
      </c>
      <c r="B23" s="50" t="s">
        <v>337</v>
      </c>
      <c r="C23" s="48">
        <v>986</v>
      </c>
      <c r="D23" s="50" t="s">
        <v>337</v>
      </c>
      <c r="E23" s="50" t="s">
        <v>337</v>
      </c>
    </row>
    <row r="24" spans="1:5" ht="12" customHeight="1">
      <c r="A24" s="43" t="s">
        <v>338</v>
      </c>
      <c r="B24" s="47">
        <v>526</v>
      </c>
      <c r="C24" s="48">
        <v>480</v>
      </c>
      <c r="D24" s="47">
        <v>-46</v>
      </c>
      <c r="E24" s="49">
        <v>-8.745247148288973</v>
      </c>
    </row>
    <row r="25" spans="1:5" ht="12" customHeight="1">
      <c r="A25" s="43" t="s">
        <v>339</v>
      </c>
      <c r="B25" s="47">
        <v>6427</v>
      </c>
      <c r="C25" s="48">
        <v>6269</v>
      </c>
      <c r="D25" s="47">
        <v>-158</v>
      </c>
      <c r="E25" s="49">
        <v>-2.4583787147969502</v>
      </c>
    </row>
    <row r="26" spans="1:5" ht="12" customHeight="1">
      <c r="A26" s="43" t="s">
        <v>340</v>
      </c>
      <c r="B26" s="47">
        <v>6178</v>
      </c>
      <c r="C26" s="48">
        <v>5974</v>
      </c>
      <c r="D26" s="47">
        <v>-204</v>
      </c>
      <c r="E26" s="49">
        <v>-3.3020394949821954</v>
      </c>
    </row>
    <row r="27" spans="1:5" ht="12" customHeight="1">
      <c r="A27" s="43" t="s">
        <v>341</v>
      </c>
      <c r="B27" s="47">
        <v>5093</v>
      </c>
      <c r="C27" s="48">
        <v>5435</v>
      </c>
      <c r="D27" s="47">
        <v>342</v>
      </c>
      <c r="E27" s="49">
        <v>6.715099155703907</v>
      </c>
    </row>
    <row r="28" spans="1:5" ht="12" customHeight="1">
      <c r="A28" s="43" t="s">
        <v>342</v>
      </c>
      <c r="B28" s="47">
        <v>3097</v>
      </c>
      <c r="C28" s="48">
        <v>2963</v>
      </c>
      <c r="D28" s="47">
        <v>-134</v>
      </c>
      <c r="E28" s="49">
        <v>-4.326767839845011</v>
      </c>
    </row>
    <row r="29" spans="1:5" ht="12" customHeight="1">
      <c r="A29" s="43" t="s">
        <v>343</v>
      </c>
      <c r="B29" s="47">
        <v>4748</v>
      </c>
      <c r="C29" s="48">
        <v>4856</v>
      </c>
      <c r="D29" s="47">
        <v>108</v>
      </c>
      <c r="E29" s="49">
        <v>2.274641954507161</v>
      </c>
    </row>
    <row r="30" spans="1:5" ht="12" customHeight="1">
      <c r="A30" s="43" t="s">
        <v>344</v>
      </c>
      <c r="B30" s="47">
        <v>34590</v>
      </c>
      <c r="C30" s="48">
        <v>39573</v>
      </c>
      <c r="D30" s="47">
        <v>4983</v>
      </c>
      <c r="E30" s="49">
        <v>14.40589765828274</v>
      </c>
    </row>
    <row r="31" spans="1:5" ht="12" customHeight="1">
      <c r="A31" s="43" t="s">
        <v>345</v>
      </c>
      <c r="B31" s="47">
        <v>3497</v>
      </c>
      <c r="C31" s="48">
        <v>3675</v>
      </c>
      <c r="D31" s="47">
        <v>178</v>
      </c>
      <c r="E31" s="49">
        <v>5.090077209036316</v>
      </c>
    </row>
    <row r="32" spans="1:5" ht="12" customHeight="1">
      <c r="A32" s="43" t="s">
        <v>346</v>
      </c>
      <c r="B32" s="47">
        <v>357</v>
      </c>
      <c r="C32" s="48">
        <v>395</v>
      </c>
      <c r="D32" s="47">
        <v>38</v>
      </c>
      <c r="E32" s="49">
        <v>10.644257703081232</v>
      </c>
    </row>
    <row r="33" spans="1:5" ht="12" customHeight="1">
      <c r="A33" s="43" t="s">
        <v>347</v>
      </c>
      <c r="B33" s="47">
        <v>2840</v>
      </c>
      <c r="C33" s="48">
        <v>3188</v>
      </c>
      <c r="D33" s="47">
        <v>348</v>
      </c>
      <c r="E33" s="49">
        <v>12.253521126760564</v>
      </c>
    </row>
    <row r="34" spans="1:5" ht="12" customHeight="1">
      <c r="A34" s="43" t="s">
        <v>348</v>
      </c>
      <c r="B34" s="47">
        <v>5363</v>
      </c>
      <c r="C34" s="48">
        <v>5078</v>
      </c>
      <c r="D34" s="47">
        <v>-285</v>
      </c>
      <c r="E34" s="49">
        <v>-5.314189819131084</v>
      </c>
    </row>
    <row r="35" spans="1:5" ht="12" customHeight="1">
      <c r="A35" s="43" t="s">
        <v>349</v>
      </c>
      <c r="B35" s="47">
        <v>16413</v>
      </c>
      <c r="C35" s="48">
        <v>16213</v>
      </c>
      <c r="D35" s="47">
        <v>-200</v>
      </c>
      <c r="E35" s="49">
        <v>-1.2185462742947664</v>
      </c>
    </row>
    <row r="36" spans="1:5" ht="12" customHeight="1">
      <c r="A36" s="43" t="s">
        <v>350</v>
      </c>
      <c r="B36" s="47">
        <v>239</v>
      </c>
      <c r="C36" s="48">
        <v>285</v>
      </c>
      <c r="D36" s="47">
        <v>46</v>
      </c>
      <c r="E36" s="49">
        <v>19.246861924686193</v>
      </c>
    </row>
    <row r="37" spans="1:5" ht="12" customHeight="1">
      <c r="A37" s="43" t="s">
        <v>351</v>
      </c>
      <c r="B37" s="47">
        <v>727</v>
      </c>
      <c r="C37" s="48">
        <v>936</v>
      </c>
      <c r="D37" s="47">
        <v>209</v>
      </c>
      <c r="E37" s="49">
        <v>28.74828060522696</v>
      </c>
    </row>
    <row r="38" spans="1:5" ht="12" customHeight="1">
      <c r="A38" s="43" t="s">
        <v>352</v>
      </c>
      <c r="B38" s="47">
        <v>520</v>
      </c>
      <c r="C38" s="48">
        <v>426</v>
      </c>
      <c r="D38" s="47">
        <v>-94</v>
      </c>
      <c r="E38" s="49">
        <v>-18.076923076923077</v>
      </c>
    </row>
    <row r="39" spans="1:5" ht="12" customHeight="1">
      <c r="A39" s="43" t="s">
        <v>353</v>
      </c>
      <c r="B39" s="47">
        <v>453</v>
      </c>
      <c r="C39" s="48">
        <v>454</v>
      </c>
      <c r="D39" s="47">
        <v>1</v>
      </c>
      <c r="E39" s="49">
        <v>0.22075055187637968</v>
      </c>
    </row>
    <row r="40" spans="1:5" ht="12" customHeight="1">
      <c r="A40" s="43" t="s">
        <v>354</v>
      </c>
      <c r="B40" s="47">
        <v>658</v>
      </c>
      <c r="C40" s="48">
        <v>620</v>
      </c>
      <c r="D40" s="47">
        <v>-38</v>
      </c>
      <c r="E40" s="49">
        <v>-5.775075987841945</v>
      </c>
    </row>
    <row r="41" spans="1:5" ht="12" customHeight="1">
      <c r="A41" s="43" t="s">
        <v>355</v>
      </c>
      <c r="B41" s="47">
        <v>55</v>
      </c>
      <c r="C41" s="48">
        <v>123</v>
      </c>
      <c r="D41" s="47">
        <v>68</v>
      </c>
      <c r="E41" s="49">
        <v>123.63636363636363</v>
      </c>
    </row>
    <row r="42" spans="1:5" ht="12" customHeight="1">
      <c r="A42" s="43" t="s">
        <v>356</v>
      </c>
      <c r="B42" s="47">
        <v>3918</v>
      </c>
      <c r="C42" s="48">
        <v>5203</v>
      </c>
      <c r="D42" s="47">
        <v>1285</v>
      </c>
      <c r="E42" s="49">
        <v>32.79734558448188</v>
      </c>
    </row>
    <row r="43" spans="1:5" ht="12" customHeight="1">
      <c r="A43" s="43" t="s">
        <v>357</v>
      </c>
      <c r="B43" s="47">
        <v>1304</v>
      </c>
      <c r="C43" s="48">
        <v>2192</v>
      </c>
      <c r="D43" s="47">
        <v>888</v>
      </c>
      <c r="E43" s="49">
        <v>68.09815950920245</v>
      </c>
    </row>
    <row r="44" spans="1:5" ht="12" customHeight="1">
      <c r="A44" s="43" t="s">
        <v>358</v>
      </c>
      <c r="B44" s="47">
        <v>388</v>
      </c>
      <c r="C44" s="48">
        <v>317</v>
      </c>
      <c r="D44" s="47">
        <v>-71</v>
      </c>
      <c r="E44" s="49">
        <v>-18.298969072164947</v>
      </c>
    </row>
    <row r="45" spans="1:5" ht="12" customHeight="1">
      <c r="A45" s="43" t="s">
        <v>359</v>
      </c>
      <c r="B45" s="47">
        <v>1344</v>
      </c>
      <c r="C45" s="48">
        <v>1259</v>
      </c>
      <c r="D45" s="47">
        <v>-85</v>
      </c>
      <c r="E45" s="49">
        <v>-6.324404761904762</v>
      </c>
    </row>
    <row r="46" spans="1:5" ht="12" customHeight="1">
      <c r="A46" s="43" t="s">
        <v>360</v>
      </c>
      <c r="B46" s="47">
        <v>1222</v>
      </c>
      <c r="C46" s="48">
        <v>1233</v>
      </c>
      <c r="D46" s="47">
        <v>11</v>
      </c>
      <c r="E46" s="49">
        <v>0.900163666121113</v>
      </c>
    </row>
    <row r="47" spans="1:5" ht="12" customHeight="1">
      <c r="A47" s="43" t="s">
        <v>361</v>
      </c>
      <c r="B47" s="47">
        <v>5525</v>
      </c>
      <c r="C47" s="48">
        <v>11337</v>
      </c>
      <c r="D47" s="47">
        <v>5812</v>
      </c>
      <c r="E47" s="49">
        <v>105.1945701357466</v>
      </c>
    </row>
    <row r="48" spans="1:5" ht="12" customHeight="1">
      <c r="A48" s="43" t="s">
        <v>362</v>
      </c>
      <c r="B48" s="47">
        <v>57734</v>
      </c>
      <c r="C48" s="48">
        <v>57737</v>
      </c>
      <c r="D48" s="47">
        <v>3</v>
      </c>
      <c r="E48" s="49">
        <v>0.0051962448470571935</v>
      </c>
    </row>
    <row r="49" spans="1:5" ht="12" customHeight="1">
      <c r="A49" s="43" t="s">
        <v>363</v>
      </c>
      <c r="B49" s="47">
        <v>535</v>
      </c>
      <c r="C49" s="48">
        <v>489</v>
      </c>
      <c r="D49" s="47">
        <v>-46</v>
      </c>
      <c r="E49" s="49">
        <v>-8.598130841121495</v>
      </c>
    </row>
    <row r="50" spans="1:5" ht="12" customHeight="1">
      <c r="A50" s="43" t="s">
        <v>364</v>
      </c>
      <c r="B50" s="50" t="s">
        <v>337</v>
      </c>
      <c r="C50" s="48">
        <v>1228</v>
      </c>
      <c r="D50" s="50" t="s">
        <v>337</v>
      </c>
      <c r="E50" s="50" t="s">
        <v>337</v>
      </c>
    </row>
    <row r="51" spans="1:5" ht="12" customHeight="1">
      <c r="A51" s="43" t="s">
        <v>365</v>
      </c>
      <c r="B51" s="47">
        <v>1398</v>
      </c>
      <c r="C51" s="48">
        <v>1134</v>
      </c>
      <c r="D51" s="47">
        <v>-264</v>
      </c>
      <c r="E51" s="49">
        <v>-18.88412017167382</v>
      </c>
    </row>
    <row r="52" spans="1:5" ht="12" customHeight="1">
      <c r="A52" s="43" t="s">
        <v>366</v>
      </c>
      <c r="B52" s="47">
        <v>144</v>
      </c>
      <c r="C52" s="48">
        <v>167</v>
      </c>
      <c r="D52" s="47">
        <v>23</v>
      </c>
      <c r="E52" s="49">
        <v>15.972222222222221</v>
      </c>
    </row>
    <row r="53" spans="1:5" ht="12" customHeight="1">
      <c r="A53" s="43" t="s">
        <v>367</v>
      </c>
      <c r="B53" s="47">
        <v>2110</v>
      </c>
      <c r="C53" s="48">
        <v>2036</v>
      </c>
      <c r="D53" s="47">
        <f>C53-B53</f>
        <v>-74</v>
      </c>
      <c r="E53" s="49">
        <f>(D53/B53)*100</f>
        <v>-3.5071090047393367</v>
      </c>
    </row>
    <row r="54" spans="1:5" ht="12" customHeight="1">
      <c r="A54" s="43" t="s">
        <v>368</v>
      </c>
      <c r="B54" s="47">
        <v>24053</v>
      </c>
      <c r="C54" s="48">
        <v>24941</v>
      </c>
      <c r="D54" s="47">
        <v>888</v>
      </c>
      <c r="E54" s="49">
        <v>3.6918471708310814</v>
      </c>
    </row>
    <row r="55" spans="1:5" ht="12" customHeight="1">
      <c r="A55" s="43" t="s">
        <v>369</v>
      </c>
      <c r="B55" s="47">
        <v>1290</v>
      </c>
      <c r="C55" s="48">
        <v>1085</v>
      </c>
      <c r="D55" s="47">
        <v>-205</v>
      </c>
      <c r="E55" s="49">
        <v>-15.891472868217054</v>
      </c>
    </row>
    <row r="56" spans="1:5" ht="12" customHeight="1">
      <c r="A56" s="43" t="s">
        <v>370</v>
      </c>
      <c r="B56" s="47">
        <v>26585</v>
      </c>
      <c r="C56" s="48">
        <v>48661</v>
      </c>
      <c r="D56" s="47">
        <v>22076</v>
      </c>
      <c r="E56" s="49">
        <v>83.03930788038367</v>
      </c>
    </row>
    <row r="57" spans="1:5" ht="12" customHeight="1">
      <c r="A57" s="43" t="s">
        <v>371</v>
      </c>
      <c r="B57" s="47">
        <v>4577</v>
      </c>
      <c r="C57" s="48">
        <v>4380</v>
      </c>
      <c r="D57" s="47">
        <v>-197</v>
      </c>
      <c r="E57" s="49">
        <v>-4.304129342363994</v>
      </c>
    </row>
    <row r="58" spans="1:5" ht="12" customHeight="1">
      <c r="A58" s="43" t="s">
        <v>372</v>
      </c>
      <c r="B58" s="47">
        <v>29337</v>
      </c>
      <c r="C58" s="48">
        <v>41041</v>
      </c>
      <c r="D58" s="47">
        <v>11704</v>
      </c>
      <c r="E58" s="49">
        <v>39.89501312335958</v>
      </c>
    </row>
    <row r="59" spans="1:5" ht="12" customHeight="1">
      <c r="A59" s="43" t="s">
        <v>373</v>
      </c>
      <c r="B59" s="47">
        <v>531</v>
      </c>
      <c r="C59" s="48">
        <v>404</v>
      </c>
      <c r="D59" s="47">
        <v>-127</v>
      </c>
      <c r="E59" s="49">
        <v>-23.91713747645951</v>
      </c>
    </row>
    <row r="60" spans="1:5" ht="12" customHeight="1">
      <c r="A60" s="43" t="s">
        <v>374</v>
      </c>
      <c r="B60" s="47">
        <v>2442</v>
      </c>
      <c r="C60" s="48">
        <v>2457</v>
      </c>
      <c r="D60" s="47">
        <v>15</v>
      </c>
      <c r="E60" s="49">
        <v>0.6142506142506142</v>
      </c>
    </row>
    <row r="61" spans="1:5" ht="12" customHeight="1">
      <c r="A61" s="43" t="s">
        <v>375</v>
      </c>
      <c r="B61" s="47">
        <v>1354</v>
      </c>
      <c r="C61" s="48">
        <v>1338</v>
      </c>
      <c r="D61" s="47">
        <v>-16</v>
      </c>
      <c r="E61" s="49">
        <v>-1.1816838995568686</v>
      </c>
    </row>
    <row r="62" spans="1:5" ht="12" customHeight="1">
      <c r="A62" s="43" t="s">
        <v>376</v>
      </c>
      <c r="B62" s="50" t="s">
        <v>337</v>
      </c>
      <c r="C62" s="48">
        <v>1742</v>
      </c>
      <c r="D62" s="50" t="s">
        <v>337</v>
      </c>
      <c r="E62" s="50" t="s">
        <v>337</v>
      </c>
    </row>
    <row r="63" spans="1:5" ht="12" customHeight="1">
      <c r="A63" s="43" t="s">
        <v>377</v>
      </c>
      <c r="B63" s="47">
        <v>515</v>
      </c>
      <c r="C63" s="48">
        <v>499</v>
      </c>
      <c r="D63" s="47">
        <v>-16</v>
      </c>
      <c r="E63" s="49">
        <v>-3.1067961165048543</v>
      </c>
    </row>
    <row r="64" spans="1:5" ht="12" customHeight="1">
      <c r="A64" s="43" t="s">
        <v>179</v>
      </c>
      <c r="B64" s="47">
        <v>14986</v>
      </c>
      <c r="C64" s="48">
        <v>17890</v>
      </c>
      <c r="D64" s="47">
        <v>2904</v>
      </c>
      <c r="E64" s="49">
        <v>19.37808621379955</v>
      </c>
    </row>
    <row r="65" spans="1:5" ht="12" customHeight="1">
      <c r="A65" s="43" t="s">
        <v>180</v>
      </c>
      <c r="B65" s="50" t="s">
        <v>337</v>
      </c>
      <c r="C65" s="48">
        <v>3558</v>
      </c>
      <c r="D65" s="50" t="s">
        <v>337</v>
      </c>
      <c r="E65" s="50" t="s">
        <v>337</v>
      </c>
    </row>
    <row r="66" spans="1:5" ht="12" customHeight="1">
      <c r="A66" s="43" t="s">
        <v>181</v>
      </c>
      <c r="B66" s="47">
        <v>1971</v>
      </c>
      <c r="C66" s="48">
        <v>1827</v>
      </c>
      <c r="D66" s="47">
        <v>-144</v>
      </c>
      <c r="E66" s="49">
        <v>-7.30593607305936</v>
      </c>
    </row>
    <row r="67" spans="1:5" ht="12" customHeight="1">
      <c r="A67" s="43" t="s">
        <v>182</v>
      </c>
      <c r="B67" s="47">
        <v>3572</v>
      </c>
      <c r="C67" s="48">
        <v>4317</v>
      </c>
      <c r="D67" s="47">
        <v>745</v>
      </c>
      <c r="E67" s="49">
        <v>20.85666293393057</v>
      </c>
    </row>
    <row r="68" spans="1:5" ht="12" customHeight="1">
      <c r="A68" s="43" t="s">
        <v>183</v>
      </c>
      <c r="B68" s="47">
        <v>15004</v>
      </c>
      <c r="C68" s="48">
        <v>16947</v>
      </c>
      <c r="D68" s="47">
        <v>1943</v>
      </c>
      <c r="E68" s="49">
        <v>12.949880031991471</v>
      </c>
    </row>
    <row r="69" spans="1:5" ht="12" customHeight="1">
      <c r="A69" s="43" t="s">
        <v>184</v>
      </c>
      <c r="B69" s="47">
        <v>358</v>
      </c>
      <c r="C69" s="48">
        <v>343</v>
      </c>
      <c r="D69" s="47">
        <v>-15</v>
      </c>
      <c r="E69" s="49">
        <v>-4.189944134078212</v>
      </c>
    </row>
    <row r="70" spans="1:5" ht="12" customHeight="1">
      <c r="A70" s="43" t="s">
        <v>185</v>
      </c>
      <c r="B70" s="47">
        <v>1243</v>
      </c>
      <c r="C70" s="48">
        <v>1329</v>
      </c>
      <c r="D70" s="47">
        <v>86</v>
      </c>
      <c r="E70" s="49">
        <v>6.918744971842317</v>
      </c>
    </row>
    <row r="71" spans="1:5" ht="12" customHeight="1">
      <c r="A71" s="43" t="s">
        <v>186</v>
      </c>
      <c r="B71" s="47">
        <v>1468</v>
      </c>
      <c r="C71" s="48">
        <v>1719</v>
      </c>
      <c r="D71" s="47">
        <v>251</v>
      </c>
      <c r="E71" s="49">
        <v>17.09809264305177</v>
      </c>
    </row>
    <row r="72" spans="1:5" ht="12" customHeight="1">
      <c r="A72" s="43" t="s">
        <v>187</v>
      </c>
      <c r="B72" s="47">
        <v>214</v>
      </c>
      <c r="C72" s="48">
        <v>148</v>
      </c>
      <c r="D72" s="47">
        <v>-66</v>
      </c>
      <c r="E72" s="49">
        <v>-30.8411214953271</v>
      </c>
    </row>
    <row r="73" spans="1:5" ht="12" customHeight="1">
      <c r="A73" s="43" t="s">
        <v>188</v>
      </c>
      <c r="B73" s="47">
        <v>176</v>
      </c>
      <c r="C73" s="48">
        <v>185</v>
      </c>
      <c r="D73" s="47">
        <v>9</v>
      </c>
      <c r="E73" s="49">
        <v>5.113636363636364</v>
      </c>
    </row>
    <row r="74" spans="1:5" ht="12" customHeight="1">
      <c r="A74" s="43" t="s">
        <v>189</v>
      </c>
      <c r="B74" s="50" t="s">
        <v>337</v>
      </c>
      <c r="C74" s="48">
        <v>424</v>
      </c>
      <c r="D74" s="50" t="s">
        <v>337</v>
      </c>
      <c r="E74" s="50" t="s">
        <v>337</v>
      </c>
    </row>
    <row r="75" spans="1:5" ht="12" customHeight="1">
      <c r="A75" s="43" t="s">
        <v>190</v>
      </c>
      <c r="B75" s="47">
        <v>67</v>
      </c>
      <c r="C75" s="48">
        <v>77</v>
      </c>
      <c r="D75" s="47">
        <v>10</v>
      </c>
      <c r="E75" s="49">
        <v>14.925373134328357</v>
      </c>
    </row>
    <row r="76" spans="1:5" ht="12" customHeight="1">
      <c r="A76" s="43" t="s">
        <v>191</v>
      </c>
      <c r="B76" s="47">
        <v>1542</v>
      </c>
      <c r="C76" s="48">
        <v>1549</v>
      </c>
      <c r="D76" s="47">
        <v>7</v>
      </c>
      <c r="E76" s="49">
        <v>0.4539559014267186</v>
      </c>
    </row>
    <row r="77" spans="1:5" ht="12" customHeight="1">
      <c r="A77" s="43" t="s">
        <v>192</v>
      </c>
      <c r="B77" s="47">
        <v>1689</v>
      </c>
      <c r="C77" s="48">
        <v>2986</v>
      </c>
      <c r="D77" s="47">
        <v>1297</v>
      </c>
      <c r="E77" s="49">
        <v>76.79100059206631</v>
      </c>
    </row>
    <row r="78" spans="1:5" ht="12" customHeight="1">
      <c r="A78" s="43" t="s">
        <v>193</v>
      </c>
      <c r="B78" s="47">
        <v>2165</v>
      </c>
      <c r="C78" s="48">
        <v>1996</v>
      </c>
      <c r="D78" s="47">
        <v>-169</v>
      </c>
      <c r="E78" s="49">
        <v>-7.806004618937644</v>
      </c>
    </row>
    <row r="79" spans="1:5" ht="12" customHeight="1">
      <c r="A79" s="43" t="s">
        <v>194</v>
      </c>
      <c r="B79" s="47">
        <v>7280</v>
      </c>
      <c r="C79" s="48">
        <v>7777</v>
      </c>
      <c r="D79" s="47">
        <v>497</v>
      </c>
      <c r="E79" s="49">
        <v>6.826923076923077</v>
      </c>
    </row>
    <row r="80" spans="1:5" ht="12" customHeight="1">
      <c r="A80" s="43" t="s">
        <v>195</v>
      </c>
      <c r="B80" s="47">
        <v>3132</v>
      </c>
      <c r="C80" s="48">
        <v>3228</v>
      </c>
      <c r="D80" s="47">
        <v>96</v>
      </c>
      <c r="E80" s="49">
        <v>3.065134099616858</v>
      </c>
    </row>
    <row r="81" spans="1:5" ht="12" customHeight="1">
      <c r="A81" s="43" t="s">
        <v>196</v>
      </c>
      <c r="B81" s="47">
        <v>58</v>
      </c>
      <c r="C81" s="48">
        <v>49</v>
      </c>
      <c r="D81" s="47">
        <v>-9</v>
      </c>
      <c r="E81" s="49">
        <v>-15.517241379310345</v>
      </c>
    </row>
    <row r="82" spans="1:5" ht="12" customHeight="1">
      <c r="A82" s="43" t="s">
        <v>197</v>
      </c>
      <c r="B82" s="47">
        <v>1091</v>
      </c>
      <c r="C82" s="48">
        <v>1270</v>
      </c>
      <c r="D82" s="47">
        <v>179</v>
      </c>
      <c r="E82" s="49">
        <v>16.406966086159485</v>
      </c>
    </row>
    <row r="83" spans="1:5" ht="12" customHeight="1">
      <c r="A83" s="43" t="s">
        <v>198</v>
      </c>
      <c r="B83" s="47">
        <v>812</v>
      </c>
      <c r="C83" s="48">
        <v>979</v>
      </c>
      <c r="D83" s="47">
        <v>167</v>
      </c>
      <c r="E83" s="49">
        <v>20.56650246305419</v>
      </c>
    </row>
    <row r="84" spans="1:5" ht="12" customHeight="1">
      <c r="A84" s="43" t="s">
        <v>199</v>
      </c>
      <c r="B84" s="47">
        <v>2276</v>
      </c>
      <c r="C84" s="48">
        <v>2378</v>
      </c>
      <c r="D84" s="47">
        <v>102</v>
      </c>
      <c r="E84" s="49">
        <v>4.481546572934974</v>
      </c>
    </row>
    <row r="85" spans="1:5" ht="12" customHeight="1">
      <c r="A85" s="43" t="s">
        <v>200</v>
      </c>
      <c r="B85" s="47">
        <v>1752</v>
      </c>
      <c r="C85" s="48">
        <v>1796</v>
      </c>
      <c r="D85" s="47">
        <v>44</v>
      </c>
      <c r="E85" s="49">
        <v>2.5114155251141552</v>
      </c>
    </row>
    <row r="86" spans="1:5" ht="12" customHeight="1">
      <c r="A86" s="43" t="s">
        <v>201</v>
      </c>
      <c r="B86" s="47">
        <v>2256</v>
      </c>
      <c r="C86" s="48">
        <v>2820</v>
      </c>
      <c r="D86" s="47">
        <v>564</v>
      </c>
      <c r="E86" s="49">
        <v>25</v>
      </c>
    </row>
    <row r="87" spans="1:5" ht="12" customHeight="1">
      <c r="A87" s="43" t="s">
        <v>202</v>
      </c>
      <c r="B87" s="47">
        <v>8581</v>
      </c>
      <c r="C87" s="48">
        <v>9664</v>
      </c>
      <c r="D87" s="47">
        <v>1083</v>
      </c>
      <c r="E87" s="49">
        <v>12.620906654236103</v>
      </c>
    </row>
    <row r="88" spans="1:5" ht="12" customHeight="1">
      <c r="A88" s="43" t="s">
        <v>203</v>
      </c>
      <c r="B88" s="50" t="s">
        <v>337</v>
      </c>
      <c r="C88" s="48">
        <v>997</v>
      </c>
      <c r="D88" s="50" t="s">
        <v>337</v>
      </c>
      <c r="E88" s="50" t="s">
        <v>337</v>
      </c>
    </row>
    <row r="89" spans="1:5" ht="12" customHeight="1">
      <c r="A89" s="43" t="s">
        <v>204</v>
      </c>
      <c r="B89" s="47">
        <v>47170</v>
      </c>
      <c r="C89" s="48">
        <v>55971</v>
      </c>
      <c r="D89" s="47">
        <v>8801</v>
      </c>
      <c r="E89" s="49">
        <v>18.65804536781853</v>
      </c>
    </row>
    <row r="90" spans="1:5" ht="12" customHeight="1">
      <c r="A90" s="43" t="s">
        <v>205</v>
      </c>
      <c r="B90" s="47">
        <v>1163</v>
      </c>
      <c r="C90" s="48">
        <v>1454</v>
      </c>
      <c r="D90" s="47">
        <v>291</v>
      </c>
      <c r="E90" s="49">
        <v>25.021496130696473</v>
      </c>
    </row>
    <row r="91" spans="1:5" ht="12" customHeight="1">
      <c r="A91" s="43" t="s">
        <v>206</v>
      </c>
      <c r="B91" s="47">
        <v>918</v>
      </c>
      <c r="C91" s="48">
        <v>981</v>
      </c>
      <c r="D91" s="47">
        <v>63</v>
      </c>
      <c r="E91" s="49">
        <v>6.862745098039216</v>
      </c>
    </row>
    <row r="92" spans="1:5" ht="12" customHeight="1">
      <c r="A92" s="43" t="s">
        <v>207</v>
      </c>
      <c r="B92" s="47">
        <v>921</v>
      </c>
      <c r="C92" s="48">
        <v>1344</v>
      </c>
      <c r="D92" s="47">
        <v>423</v>
      </c>
      <c r="E92" s="49">
        <v>45.928338762214985</v>
      </c>
    </row>
    <row r="93" spans="1:5" ht="12" customHeight="1">
      <c r="A93" s="43" t="s">
        <v>208</v>
      </c>
      <c r="B93" s="47">
        <v>305</v>
      </c>
      <c r="C93" s="48">
        <v>297</v>
      </c>
      <c r="D93" s="47">
        <v>-8</v>
      </c>
      <c r="E93" s="49">
        <v>-2.622950819672131</v>
      </c>
    </row>
    <row r="94" spans="1:5" ht="12" customHeight="1">
      <c r="A94" s="43" t="s">
        <v>209</v>
      </c>
      <c r="B94" s="47">
        <v>458</v>
      </c>
      <c r="C94" s="48">
        <v>447</v>
      </c>
      <c r="D94" s="47">
        <v>-11</v>
      </c>
      <c r="E94" s="49">
        <v>-2.4017467248908297</v>
      </c>
    </row>
    <row r="95" spans="1:5" ht="12" customHeight="1">
      <c r="A95" s="43" t="s">
        <v>210</v>
      </c>
      <c r="B95" s="47">
        <v>1307</v>
      </c>
      <c r="C95" s="48">
        <v>1282</v>
      </c>
      <c r="D95" s="47">
        <v>-25</v>
      </c>
      <c r="E95" s="49">
        <v>-1.9127773527161436</v>
      </c>
    </row>
    <row r="96" spans="1:5" ht="12" customHeight="1">
      <c r="A96" s="43" t="s">
        <v>211</v>
      </c>
      <c r="B96" s="47">
        <v>565</v>
      </c>
      <c r="C96" s="48">
        <v>504</v>
      </c>
      <c r="D96" s="47">
        <v>-61</v>
      </c>
      <c r="E96" s="49">
        <v>-10.79646017699115</v>
      </c>
    </row>
    <row r="97" spans="1:5" ht="12" customHeight="1">
      <c r="A97" s="43" t="s">
        <v>212</v>
      </c>
      <c r="B97" s="50" t="s">
        <v>337</v>
      </c>
      <c r="C97" s="48">
        <v>1253</v>
      </c>
      <c r="D97" s="50" t="s">
        <v>337</v>
      </c>
      <c r="E97" s="50" t="s">
        <v>337</v>
      </c>
    </row>
    <row r="98" spans="1:5" ht="12" customHeight="1">
      <c r="A98" s="43" t="s">
        <v>213</v>
      </c>
      <c r="B98" s="47">
        <v>2012</v>
      </c>
      <c r="C98" s="48">
        <v>2288</v>
      </c>
      <c r="D98" s="47">
        <v>276</v>
      </c>
      <c r="E98" s="49">
        <v>13.717693836978132</v>
      </c>
    </row>
    <row r="99" spans="1:5" ht="12" customHeight="1">
      <c r="A99" s="43" t="s">
        <v>214</v>
      </c>
      <c r="B99" s="47">
        <v>54</v>
      </c>
      <c r="C99" s="48">
        <v>62</v>
      </c>
      <c r="D99" s="47">
        <v>8</v>
      </c>
      <c r="E99" s="49">
        <v>14.814814814814813</v>
      </c>
    </row>
    <row r="100" spans="1:5" ht="12" customHeight="1">
      <c r="A100" s="43" t="s">
        <v>215</v>
      </c>
      <c r="B100" s="47">
        <v>8526</v>
      </c>
      <c r="C100" s="48">
        <v>6674</v>
      </c>
      <c r="D100" s="47">
        <v>-1852</v>
      </c>
      <c r="E100" s="49">
        <v>-21.721792165141917</v>
      </c>
    </row>
    <row r="101" spans="1:5" ht="12" customHeight="1">
      <c r="A101" s="43" t="s">
        <v>216</v>
      </c>
      <c r="B101" s="47">
        <v>4282</v>
      </c>
      <c r="C101" s="48">
        <v>4937</v>
      </c>
      <c r="D101" s="47">
        <v>655</v>
      </c>
      <c r="E101" s="49">
        <v>15.296590378327885</v>
      </c>
    </row>
    <row r="102" spans="1:5" ht="12" customHeight="1">
      <c r="A102" s="43" t="s">
        <v>217</v>
      </c>
      <c r="B102" s="47">
        <v>250</v>
      </c>
      <c r="C102" s="48">
        <v>317</v>
      </c>
      <c r="D102" s="47">
        <v>67</v>
      </c>
      <c r="E102" s="49">
        <v>26.8</v>
      </c>
    </row>
    <row r="103" spans="1:5" ht="12" customHeight="1">
      <c r="A103" s="43" t="s">
        <v>218</v>
      </c>
      <c r="B103" s="47">
        <v>6509</v>
      </c>
      <c r="C103" s="48">
        <v>7861</v>
      </c>
      <c r="D103" s="47">
        <v>1352</v>
      </c>
      <c r="E103" s="49">
        <v>20.77123982178522</v>
      </c>
    </row>
    <row r="104" spans="1:5" ht="12" customHeight="1">
      <c r="A104" s="43" t="s">
        <v>219</v>
      </c>
      <c r="B104" s="47">
        <v>11850</v>
      </c>
      <c r="C104" s="48">
        <v>12488</v>
      </c>
      <c r="D104" s="47">
        <v>638</v>
      </c>
      <c r="E104" s="49">
        <v>5.383966244725738</v>
      </c>
    </row>
    <row r="105" spans="1:5" ht="12" customHeight="1">
      <c r="A105" s="43" t="s">
        <v>220</v>
      </c>
      <c r="B105" s="47">
        <v>185</v>
      </c>
      <c r="C105" s="48">
        <v>203</v>
      </c>
      <c r="D105" s="47">
        <v>18</v>
      </c>
      <c r="E105" s="49">
        <v>9.72972972972973</v>
      </c>
    </row>
    <row r="106" spans="1:5" ht="12" customHeight="1">
      <c r="A106" s="43" t="s">
        <v>221</v>
      </c>
      <c r="B106" s="47">
        <v>860</v>
      </c>
      <c r="C106" s="48">
        <v>813</v>
      </c>
      <c r="D106" s="47">
        <v>-47</v>
      </c>
      <c r="E106" s="49">
        <v>-5.465116279069767</v>
      </c>
    </row>
    <row r="107" spans="1:5" ht="12" customHeight="1">
      <c r="A107" s="43" t="s">
        <v>222</v>
      </c>
      <c r="B107" s="47">
        <v>1935</v>
      </c>
      <c r="C107" s="48">
        <v>2042</v>
      </c>
      <c r="D107" s="47">
        <v>107</v>
      </c>
      <c r="E107" s="49">
        <v>5.529715762273902</v>
      </c>
    </row>
    <row r="108" spans="1:5" ht="12" customHeight="1">
      <c r="A108" s="43" t="s">
        <v>223</v>
      </c>
      <c r="B108" s="47">
        <v>1243</v>
      </c>
      <c r="C108" s="48">
        <v>1241</v>
      </c>
      <c r="D108" s="47">
        <v>-2</v>
      </c>
      <c r="E108" s="49">
        <v>-0.16090104585679807</v>
      </c>
    </row>
    <row r="109" spans="1:5" ht="12" customHeight="1">
      <c r="A109" s="43" t="s">
        <v>224</v>
      </c>
      <c r="B109" s="47">
        <v>2248</v>
      </c>
      <c r="C109" s="48">
        <v>2266</v>
      </c>
      <c r="D109" s="47">
        <v>18</v>
      </c>
      <c r="E109" s="49">
        <v>0.800711743772242</v>
      </c>
    </row>
    <row r="110" spans="1:5" ht="12" customHeight="1">
      <c r="A110" s="43" t="s">
        <v>225</v>
      </c>
      <c r="B110" s="47">
        <v>5290</v>
      </c>
      <c r="C110" s="48">
        <v>5627</v>
      </c>
      <c r="D110" s="47">
        <v>337</v>
      </c>
      <c r="E110" s="49">
        <v>6.370510396975424</v>
      </c>
    </row>
    <row r="111" spans="1:5" ht="12" customHeight="1">
      <c r="A111" s="43" t="s">
        <v>226</v>
      </c>
      <c r="B111" s="50" t="s">
        <v>337</v>
      </c>
      <c r="C111" s="48">
        <v>436</v>
      </c>
      <c r="D111" s="50" t="s">
        <v>337</v>
      </c>
      <c r="E111" s="50" t="s">
        <v>337</v>
      </c>
    </row>
    <row r="112" spans="1:5" ht="12" customHeight="1">
      <c r="A112" s="43" t="s">
        <v>227</v>
      </c>
      <c r="B112" s="47">
        <v>1115</v>
      </c>
      <c r="C112" s="48">
        <v>1136</v>
      </c>
      <c r="D112" s="47">
        <v>21</v>
      </c>
      <c r="E112" s="49">
        <v>1.883408071748879</v>
      </c>
    </row>
    <row r="113" spans="1:5" ht="12" customHeight="1">
      <c r="A113" s="43" t="s">
        <v>228</v>
      </c>
      <c r="B113" s="47">
        <v>2399</v>
      </c>
      <c r="C113" s="48">
        <v>2211</v>
      </c>
      <c r="D113" s="47">
        <v>-188</v>
      </c>
      <c r="E113" s="49">
        <v>-7.83659858274281</v>
      </c>
    </row>
    <row r="114" spans="1:5" ht="12" customHeight="1">
      <c r="A114" s="43" t="s">
        <v>229</v>
      </c>
      <c r="B114" s="50" t="s">
        <v>337</v>
      </c>
      <c r="C114" s="48">
        <v>230</v>
      </c>
      <c r="D114" s="50" t="s">
        <v>337</v>
      </c>
      <c r="E114" s="50" t="s">
        <v>337</v>
      </c>
    </row>
    <row r="115" spans="1:5" ht="12" customHeight="1">
      <c r="A115" s="43" t="s">
        <v>230</v>
      </c>
      <c r="B115" s="47">
        <v>3541</v>
      </c>
      <c r="C115" s="48">
        <v>3624</v>
      </c>
      <c r="D115" s="47">
        <v>83</v>
      </c>
      <c r="E115" s="49">
        <v>2.343970629765603</v>
      </c>
    </row>
    <row r="116" spans="1:5" ht="12" customHeight="1">
      <c r="A116" s="43" t="s">
        <v>231</v>
      </c>
      <c r="B116" s="50" t="s">
        <v>337</v>
      </c>
      <c r="C116" s="48">
        <v>260</v>
      </c>
      <c r="D116" s="50" t="s">
        <v>337</v>
      </c>
      <c r="E116" s="50" t="s">
        <v>337</v>
      </c>
    </row>
    <row r="117" spans="1:5" ht="12" customHeight="1">
      <c r="A117" s="43" t="s">
        <v>232</v>
      </c>
      <c r="B117" s="47">
        <v>6046</v>
      </c>
      <c r="C117" s="48">
        <v>6845</v>
      </c>
      <c r="D117" s="47">
        <v>799</v>
      </c>
      <c r="E117" s="49">
        <v>13.215348991068476</v>
      </c>
    </row>
    <row r="118" spans="1:5" ht="12" customHeight="1">
      <c r="A118" s="43" t="s">
        <v>233</v>
      </c>
      <c r="B118" s="47">
        <v>1514</v>
      </c>
      <c r="C118" s="48">
        <v>1313</v>
      </c>
      <c r="D118" s="47">
        <v>-201</v>
      </c>
      <c r="E118" s="49">
        <v>-13.276089828269486</v>
      </c>
    </row>
    <row r="119" spans="1:5" ht="12" customHeight="1">
      <c r="A119" s="43" t="s">
        <v>234</v>
      </c>
      <c r="B119" s="47">
        <v>1018</v>
      </c>
      <c r="C119" s="48">
        <v>929</v>
      </c>
      <c r="D119" s="47">
        <v>-89</v>
      </c>
      <c r="E119" s="49">
        <v>-8.7426326129666</v>
      </c>
    </row>
    <row r="120" spans="1:5" ht="12" customHeight="1">
      <c r="A120" s="43" t="s">
        <v>235</v>
      </c>
      <c r="B120" s="47">
        <v>236</v>
      </c>
      <c r="C120" s="48">
        <v>359</v>
      </c>
      <c r="D120" s="47">
        <v>123</v>
      </c>
      <c r="E120" s="49">
        <v>52.118644067796616</v>
      </c>
    </row>
    <row r="121" spans="1:5" ht="12" customHeight="1">
      <c r="A121" s="43" t="s">
        <v>236</v>
      </c>
      <c r="B121" s="47">
        <v>3230</v>
      </c>
      <c r="C121" s="48">
        <v>4998</v>
      </c>
      <c r="D121" s="47">
        <v>1768</v>
      </c>
      <c r="E121" s="49">
        <v>54.736842105263165</v>
      </c>
    </row>
    <row r="122" spans="1:5" ht="12" customHeight="1">
      <c r="A122" s="43" t="s">
        <v>237</v>
      </c>
      <c r="B122" s="47">
        <v>396</v>
      </c>
      <c r="C122" s="48">
        <v>432</v>
      </c>
      <c r="D122" s="47">
        <v>36</v>
      </c>
      <c r="E122" s="49">
        <v>9.090909090909092</v>
      </c>
    </row>
    <row r="123" spans="1:5" ht="12" customHeight="1">
      <c r="A123" s="43" t="s">
        <v>238</v>
      </c>
      <c r="B123" s="47">
        <v>5624</v>
      </c>
      <c r="C123" s="48">
        <v>8006</v>
      </c>
      <c r="D123" s="47">
        <v>2382</v>
      </c>
      <c r="E123" s="49">
        <v>42.35419630156472</v>
      </c>
    </row>
    <row r="124" spans="1:5" ht="12" customHeight="1">
      <c r="A124" s="43" t="s">
        <v>239</v>
      </c>
      <c r="B124" s="47">
        <v>8590</v>
      </c>
      <c r="C124" s="48">
        <v>7176</v>
      </c>
      <c r="D124" s="47">
        <v>-1414</v>
      </c>
      <c r="E124" s="49">
        <v>-16.461001164144353</v>
      </c>
    </row>
    <row r="125" spans="1:5" ht="12" customHeight="1">
      <c r="A125" s="43" t="s">
        <v>240</v>
      </c>
      <c r="B125" s="50" t="s">
        <v>337</v>
      </c>
      <c r="C125" s="48">
        <v>911</v>
      </c>
      <c r="D125" s="50" t="s">
        <v>337</v>
      </c>
      <c r="E125" s="50" t="s">
        <v>337</v>
      </c>
    </row>
    <row r="126" spans="1:5" ht="12" customHeight="1">
      <c r="A126" s="43" t="s">
        <v>241</v>
      </c>
      <c r="B126" s="47">
        <v>12989</v>
      </c>
      <c r="C126" s="48">
        <v>12923</v>
      </c>
      <c r="D126" s="47">
        <v>-66</v>
      </c>
      <c r="E126" s="49">
        <v>-0.508122257294634</v>
      </c>
    </row>
    <row r="127" spans="1:5" ht="12" customHeight="1">
      <c r="A127" s="43" t="s">
        <v>242</v>
      </c>
      <c r="B127" s="47">
        <v>6895</v>
      </c>
      <c r="C127" s="48">
        <v>7269</v>
      </c>
      <c r="D127" s="47">
        <v>374</v>
      </c>
      <c r="E127" s="49">
        <v>5.42422044960116</v>
      </c>
    </row>
    <row r="128" spans="1:5" ht="12" customHeight="1">
      <c r="A128" s="43" t="s">
        <v>243</v>
      </c>
      <c r="B128" s="47">
        <v>19882</v>
      </c>
      <c r="C128" s="48">
        <v>31907</v>
      </c>
      <c r="D128" s="47">
        <v>12025</v>
      </c>
      <c r="E128" s="49">
        <v>60.48184287295041</v>
      </c>
    </row>
    <row r="129" spans="1:5" ht="12" customHeight="1">
      <c r="A129" s="43" t="s">
        <v>244</v>
      </c>
      <c r="B129" s="47">
        <v>690</v>
      </c>
      <c r="C129" s="48">
        <v>614</v>
      </c>
      <c r="D129" s="47">
        <v>-76</v>
      </c>
      <c r="E129" s="49">
        <v>-11.014492753623188</v>
      </c>
    </row>
    <row r="130" spans="1:5" ht="12" customHeight="1">
      <c r="A130" s="43" t="s">
        <v>245</v>
      </c>
      <c r="B130" s="47">
        <v>11880</v>
      </c>
      <c r="C130" s="48">
        <v>13589</v>
      </c>
      <c r="D130" s="47">
        <v>1709</v>
      </c>
      <c r="E130" s="49">
        <v>14.385521885521884</v>
      </c>
    </row>
    <row r="131" spans="1:5" ht="12" customHeight="1">
      <c r="A131" s="43" t="s">
        <v>246</v>
      </c>
      <c r="B131" s="50" t="s">
        <v>337</v>
      </c>
      <c r="C131" s="48">
        <v>4382</v>
      </c>
      <c r="D131" s="50" t="s">
        <v>337</v>
      </c>
      <c r="E131" s="50" t="s">
        <v>337</v>
      </c>
    </row>
    <row r="132" spans="1:5" ht="12" customHeight="1">
      <c r="A132" s="43" t="s">
        <v>247</v>
      </c>
      <c r="B132" s="47">
        <v>2214</v>
      </c>
      <c r="C132" s="48">
        <v>2159</v>
      </c>
      <c r="D132" s="47">
        <v>-55</v>
      </c>
      <c r="E132" s="49">
        <v>-2.4841915085817527</v>
      </c>
    </row>
    <row r="133" spans="1:5" ht="12" customHeight="1">
      <c r="A133" s="43" t="s">
        <v>248</v>
      </c>
      <c r="B133" s="47">
        <v>1435</v>
      </c>
      <c r="C133" s="48">
        <v>1374</v>
      </c>
      <c r="D133" s="47">
        <v>-61</v>
      </c>
      <c r="E133" s="49">
        <v>-4.2508710801393725</v>
      </c>
    </row>
    <row r="134" spans="1:5" ht="12" customHeight="1">
      <c r="A134" s="43" t="s">
        <v>249</v>
      </c>
      <c r="B134" s="47">
        <v>1140</v>
      </c>
      <c r="C134" s="48">
        <v>1046</v>
      </c>
      <c r="D134" s="47">
        <v>-94</v>
      </c>
      <c r="E134" s="49">
        <v>-8.24561403508772</v>
      </c>
    </row>
    <row r="135" spans="1:5" ht="12" customHeight="1">
      <c r="A135" s="43" t="s">
        <v>250</v>
      </c>
      <c r="B135" s="47">
        <v>9010</v>
      </c>
      <c r="C135" s="48">
        <v>12562</v>
      </c>
      <c r="D135" s="47">
        <v>3552</v>
      </c>
      <c r="E135" s="49">
        <v>39.42286348501665</v>
      </c>
    </row>
    <row r="136" spans="1:5" ht="12" customHeight="1">
      <c r="A136" s="43" t="s">
        <v>251</v>
      </c>
      <c r="B136" s="47">
        <v>170</v>
      </c>
      <c r="C136" s="48">
        <v>151</v>
      </c>
      <c r="D136" s="47">
        <v>-19</v>
      </c>
      <c r="E136" s="49">
        <v>-11.176470588235295</v>
      </c>
    </row>
    <row r="137" spans="1:5" ht="12" customHeight="1">
      <c r="A137" s="43" t="s">
        <v>252</v>
      </c>
      <c r="B137" s="47">
        <v>2118</v>
      </c>
      <c r="C137" s="48">
        <v>2269</v>
      </c>
      <c r="D137" s="47">
        <v>151</v>
      </c>
      <c r="E137" s="49">
        <v>7.1293673276676115</v>
      </c>
    </row>
    <row r="138" spans="1:5" ht="12" customHeight="1">
      <c r="A138" s="43" t="s">
        <v>253</v>
      </c>
      <c r="B138" s="47">
        <v>8509</v>
      </c>
      <c r="C138" s="48">
        <v>9429</v>
      </c>
      <c r="D138" s="47">
        <v>920</v>
      </c>
      <c r="E138" s="49">
        <v>10.812081325655189</v>
      </c>
    </row>
    <row r="139" spans="1:5" ht="12" customHeight="1">
      <c r="A139" s="43" t="s">
        <v>254</v>
      </c>
      <c r="B139" s="47">
        <v>1351</v>
      </c>
      <c r="C139" s="48">
        <v>1498</v>
      </c>
      <c r="D139" s="47">
        <v>147</v>
      </c>
      <c r="E139" s="49">
        <v>10.880829015544041</v>
      </c>
    </row>
    <row r="140" spans="1:5" ht="12" customHeight="1">
      <c r="A140" s="43" t="s">
        <v>255</v>
      </c>
      <c r="B140" s="47">
        <v>366</v>
      </c>
      <c r="C140" s="48">
        <v>406</v>
      </c>
      <c r="D140" s="47">
        <v>40</v>
      </c>
      <c r="E140" s="49">
        <v>10.92896174863388</v>
      </c>
    </row>
    <row r="141" spans="1:5" ht="12" customHeight="1">
      <c r="A141" s="43" t="s">
        <v>256</v>
      </c>
      <c r="B141" s="47">
        <v>6945</v>
      </c>
      <c r="C141" s="48">
        <v>8549</v>
      </c>
      <c r="D141" s="47">
        <v>1604</v>
      </c>
      <c r="E141" s="49">
        <v>23.095752339812815</v>
      </c>
    </row>
    <row r="142" spans="1:5" ht="12" customHeight="1">
      <c r="A142" s="43" t="s">
        <v>257</v>
      </c>
      <c r="B142" s="50" t="s">
        <v>337</v>
      </c>
      <c r="C142" s="48">
        <v>886</v>
      </c>
      <c r="D142" s="50" t="s">
        <v>337</v>
      </c>
      <c r="E142" s="50" t="s">
        <v>337</v>
      </c>
    </row>
    <row r="143" spans="1:5" ht="12" customHeight="1">
      <c r="A143" s="43" t="s">
        <v>258</v>
      </c>
      <c r="B143" s="47">
        <v>1433</v>
      </c>
      <c r="C143" s="48">
        <v>1257</v>
      </c>
      <c r="D143" s="47">
        <v>-176</v>
      </c>
      <c r="E143" s="49">
        <v>-12.28192602930914</v>
      </c>
    </row>
    <row r="144" spans="1:5" ht="12" customHeight="1">
      <c r="A144" s="43" t="s">
        <v>259</v>
      </c>
      <c r="B144" s="47">
        <v>1455</v>
      </c>
      <c r="C144" s="48">
        <v>2114</v>
      </c>
      <c r="D144" s="47">
        <v>659</v>
      </c>
      <c r="E144" s="49">
        <v>45.292096219931274</v>
      </c>
    </row>
    <row r="145" spans="1:5" ht="12" customHeight="1">
      <c r="A145" s="43" t="s">
        <v>260</v>
      </c>
      <c r="B145" s="47">
        <v>19997</v>
      </c>
      <c r="C145" s="48">
        <v>21296</v>
      </c>
      <c r="D145" s="47">
        <v>1299</v>
      </c>
      <c r="E145" s="49">
        <v>6.495974396159424</v>
      </c>
    </row>
    <row r="146" spans="1:5" ht="12" customHeight="1">
      <c r="A146" s="43" t="s">
        <v>261</v>
      </c>
      <c r="B146" s="47">
        <v>1305</v>
      </c>
      <c r="C146" s="48">
        <v>1105</v>
      </c>
      <c r="D146" s="47">
        <v>-200</v>
      </c>
      <c r="E146" s="49">
        <v>-15.32567049808429</v>
      </c>
    </row>
    <row r="147" spans="1:5" ht="12" customHeight="1">
      <c r="A147" s="43" t="s">
        <v>262</v>
      </c>
      <c r="B147" s="47">
        <v>688</v>
      </c>
      <c r="C147" s="48">
        <v>1389</v>
      </c>
      <c r="D147" s="47">
        <v>701</v>
      </c>
      <c r="E147" s="49">
        <v>101.88953488372093</v>
      </c>
    </row>
    <row r="148" spans="1:5" ht="12" customHeight="1">
      <c r="A148" s="43" t="s">
        <v>263</v>
      </c>
      <c r="B148" s="47">
        <v>228</v>
      </c>
      <c r="C148" s="48">
        <v>290</v>
      </c>
      <c r="D148" s="47">
        <v>62</v>
      </c>
      <c r="E148" s="49">
        <v>27.192982456140353</v>
      </c>
    </row>
    <row r="149" spans="1:5" ht="12" customHeight="1">
      <c r="A149" s="43" t="s">
        <v>264</v>
      </c>
      <c r="B149" s="47">
        <v>700</v>
      </c>
      <c r="C149" s="48">
        <v>562</v>
      </c>
      <c r="D149" s="47">
        <v>-138</v>
      </c>
      <c r="E149" s="49">
        <v>-19.714285714285715</v>
      </c>
    </row>
    <row r="150" spans="1:5" ht="12" customHeight="1">
      <c r="A150" s="43" t="s">
        <v>265</v>
      </c>
      <c r="B150" s="47">
        <v>1240</v>
      </c>
      <c r="C150" s="48">
        <v>1264</v>
      </c>
      <c r="D150" s="47">
        <v>24</v>
      </c>
      <c r="E150" s="49">
        <v>1.935483870967742</v>
      </c>
    </row>
    <row r="151" spans="1:5" ht="12" customHeight="1">
      <c r="A151" s="43" t="s">
        <v>266</v>
      </c>
      <c r="B151" s="47">
        <v>483</v>
      </c>
      <c r="C151" s="48">
        <v>879</v>
      </c>
      <c r="D151" s="47">
        <v>396</v>
      </c>
      <c r="E151" s="49">
        <v>81.98757763975155</v>
      </c>
    </row>
    <row r="152" spans="1:5" ht="12" customHeight="1">
      <c r="A152" s="43" t="s">
        <v>267</v>
      </c>
      <c r="B152" s="47">
        <v>222</v>
      </c>
      <c r="C152" s="48">
        <v>186</v>
      </c>
      <c r="D152" s="47">
        <v>-36</v>
      </c>
      <c r="E152" s="49">
        <v>-16.216216216216218</v>
      </c>
    </row>
    <row r="153" spans="1:5" ht="12" customHeight="1">
      <c r="A153" s="43" t="s">
        <v>268</v>
      </c>
      <c r="B153" s="47">
        <v>16139</v>
      </c>
      <c r="C153" s="48">
        <v>21655</v>
      </c>
      <c r="D153" s="47">
        <v>5516</v>
      </c>
      <c r="E153" s="49">
        <v>34.17807794782824</v>
      </c>
    </row>
    <row r="154" spans="1:5" ht="12" customHeight="1">
      <c r="A154" s="43" t="s">
        <v>269</v>
      </c>
      <c r="B154" s="47">
        <v>13823</v>
      </c>
      <c r="C154" s="48">
        <v>15137</v>
      </c>
      <c r="D154" s="47">
        <v>1314</v>
      </c>
      <c r="E154" s="49">
        <v>9.505895970483975</v>
      </c>
    </row>
    <row r="155" spans="1:5" ht="12" customHeight="1">
      <c r="A155" s="43" t="s">
        <v>270</v>
      </c>
      <c r="B155" s="47">
        <v>72</v>
      </c>
      <c r="C155" s="48">
        <v>96</v>
      </c>
      <c r="D155" s="47">
        <v>24</v>
      </c>
      <c r="E155" s="49">
        <v>33.33333333333333</v>
      </c>
    </row>
    <row r="156" spans="1:5" ht="12" customHeight="1">
      <c r="A156" s="43" t="s">
        <v>271</v>
      </c>
      <c r="B156" s="47">
        <v>2008</v>
      </c>
      <c r="C156" s="48">
        <v>2607</v>
      </c>
      <c r="D156" s="47">
        <v>599</v>
      </c>
      <c r="E156" s="49">
        <v>29.830677290836654</v>
      </c>
    </row>
    <row r="157" spans="1:5" ht="12" customHeight="1">
      <c r="A157" s="43" t="s">
        <v>272</v>
      </c>
      <c r="B157" s="47">
        <v>13305</v>
      </c>
      <c r="C157" s="48">
        <v>14309</v>
      </c>
      <c r="D157" s="47">
        <v>1004</v>
      </c>
      <c r="E157" s="49">
        <v>7.546035325065764</v>
      </c>
    </row>
    <row r="158" spans="1:5" ht="12" customHeight="1">
      <c r="A158" s="43" t="s">
        <v>273</v>
      </c>
      <c r="B158" s="47">
        <v>950</v>
      </c>
      <c r="C158" s="48">
        <v>945</v>
      </c>
      <c r="D158" s="47">
        <v>-5</v>
      </c>
      <c r="E158" s="49">
        <v>-0.5263157894736842</v>
      </c>
    </row>
    <row r="159" spans="1:5" ht="12" customHeight="1">
      <c r="A159" s="43" t="s">
        <v>274</v>
      </c>
      <c r="B159" s="47">
        <v>2224</v>
      </c>
      <c r="C159" s="48">
        <v>2255</v>
      </c>
      <c r="D159" s="47">
        <v>31</v>
      </c>
      <c r="E159" s="49">
        <v>1.393884892086331</v>
      </c>
    </row>
    <row r="160" spans="1:5" ht="12" customHeight="1">
      <c r="A160" s="43" t="s">
        <v>275</v>
      </c>
      <c r="B160" s="47">
        <v>7489</v>
      </c>
      <c r="C160" s="48">
        <v>8325</v>
      </c>
      <c r="D160" s="47">
        <v>836</v>
      </c>
      <c r="E160" s="49">
        <v>11.163039124048604</v>
      </c>
    </row>
    <row r="161" spans="1:5" ht="12" customHeight="1">
      <c r="A161" s="43" t="s">
        <v>276</v>
      </c>
      <c r="B161" s="47">
        <v>1294</v>
      </c>
      <c r="C161" s="48">
        <v>1276</v>
      </c>
      <c r="D161" s="47">
        <v>-18</v>
      </c>
      <c r="E161" s="49">
        <v>-1.3910355486862442</v>
      </c>
    </row>
    <row r="162" spans="1:5" ht="12" customHeight="1">
      <c r="A162" s="43" t="s">
        <v>277</v>
      </c>
      <c r="B162" s="47">
        <v>15491</v>
      </c>
      <c r="C162" s="48">
        <v>16721</v>
      </c>
      <c r="D162" s="47">
        <v>1230</v>
      </c>
      <c r="E162" s="49">
        <v>7.9400942482731915</v>
      </c>
    </row>
    <row r="163" spans="1:5" ht="12" customHeight="1">
      <c r="A163" s="43" t="s">
        <v>278</v>
      </c>
      <c r="B163" s="47">
        <v>14710</v>
      </c>
      <c r="C163" s="48">
        <v>16005</v>
      </c>
      <c r="D163" s="47">
        <v>1295</v>
      </c>
      <c r="E163" s="49">
        <v>8.803535010197145</v>
      </c>
    </row>
    <row r="164" spans="1:5" ht="12" customHeight="1">
      <c r="A164" s="43" t="s">
        <v>279</v>
      </c>
      <c r="B164" s="47">
        <v>988</v>
      </c>
      <c r="C164" s="48">
        <v>971</v>
      </c>
      <c r="D164" s="47">
        <v>-17</v>
      </c>
      <c r="E164" s="49">
        <v>-1.7206477732793521</v>
      </c>
    </row>
    <row r="165" spans="1:5" ht="12" customHeight="1">
      <c r="A165" s="43" t="s">
        <v>280</v>
      </c>
      <c r="B165" s="47">
        <v>417</v>
      </c>
      <c r="C165" s="48">
        <v>404</v>
      </c>
      <c r="D165" s="47">
        <v>-13</v>
      </c>
      <c r="E165" s="49">
        <v>-3.117505995203837</v>
      </c>
    </row>
    <row r="166" spans="1:5" ht="12" customHeight="1">
      <c r="A166" s="43" t="s">
        <v>281</v>
      </c>
      <c r="B166" s="47">
        <v>496</v>
      </c>
      <c r="C166" s="48">
        <v>673</v>
      </c>
      <c r="D166" s="47">
        <v>177</v>
      </c>
      <c r="E166" s="49">
        <v>35.685483870967744</v>
      </c>
    </row>
    <row r="167" spans="1:5" ht="12" customHeight="1">
      <c r="A167" s="43" t="s">
        <v>282</v>
      </c>
      <c r="B167" s="47">
        <v>324</v>
      </c>
      <c r="C167" s="48">
        <v>320</v>
      </c>
      <c r="D167" s="47">
        <v>-4</v>
      </c>
      <c r="E167" s="49">
        <v>-1.2345679012345678</v>
      </c>
    </row>
    <row r="168" spans="1:5" ht="12" customHeight="1">
      <c r="A168" s="43" t="s">
        <v>283</v>
      </c>
      <c r="B168" s="47">
        <v>556</v>
      </c>
      <c r="C168" s="48">
        <v>589</v>
      </c>
      <c r="D168" s="47">
        <v>33</v>
      </c>
      <c r="E168" s="49">
        <v>5.935251798561151</v>
      </c>
    </row>
    <row r="169" spans="1:5" ht="12" customHeight="1">
      <c r="A169" s="43" t="s">
        <v>284</v>
      </c>
      <c r="B169" s="47">
        <v>25782</v>
      </c>
      <c r="C169" s="48">
        <v>27422</v>
      </c>
      <c r="D169" s="47">
        <v>1640</v>
      </c>
      <c r="E169" s="49">
        <v>6.361027073151811</v>
      </c>
    </row>
    <row r="170" spans="1:5" ht="12" customHeight="1">
      <c r="A170" s="43" t="s">
        <v>285</v>
      </c>
      <c r="B170" s="47">
        <v>1092</v>
      </c>
      <c r="C170" s="48">
        <v>1037</v>
      </c>
      <c r="D170" s="47">
        <v>-55</v>
      </c>
      <c r="E170" s="49">
        <v>-5.0366300366300365</v>
      </c>
    </row>
    <row r="171" spans="1:5" ht="12" customHeight="1">
      <c r="A171" s="43" t="s">
        <v>72</v>
      </c>
      <c r="B171" s="47">
        <v>927</v>
      </c>
      <c r="C171" s="48">
        <v>995</v>
      </c>
      <c r="D171" s="47">
        <v>68</v>
      </c>
      <c r="E171" s="49">
        <v>7.335490830636461</v>
      </c>
    </row>
    <row r="172" spans="1:5" ht="12" customHeight="1">
      <c r="A172" s="43" t="s">
        <v>73</v>
      </c>
      <c r="B172" s="47">
        <v>235</v>
      </c>
      <c r="C172" s="48">
        <v>173</v>
      </c>
      <c r="D172" s="47">
        <v>-62</v>
      </c>
      <c r="E172" s="49">
        <v>-26.382978723404253</v>
      </c>
    </row>
    <row r="173" spans="1:5" ht="12" customHeight="1">
      <c r="A173" s="43" t="s">
        <v>74</v>
      </c>
      <c r="B173" s="47">
        <v>1264</v>
      </c>
      <c r="C173" s="48">
        <v>1253</v>
      </c>
      <c r="D173" s="47">
        <v>-11</v>
      </c>
      <c r="E173" s="49">
        <v>-0.870253164556962</v>
      </c>
    </row>
    <row r="174" spans="1:5" ht="12" customHeight="1">
      <c r="A174" s="43" t="s">
        <v>75</v>
      </c>
      <c r="B174" s="50" t="s">
        <v>337</v>
      </c>
      <c r="C174" s="48">
        <v>316</v>
      </c>
      <c r="D174" s="50" t="s">
        <v>337</v>
      </c>
      <c r="E174" s="50" t="s">
        <v>337</v>
      </c>
    </row>
    <row r="175" spans="1:5" ht="12" customHeight="1">
      <c r="A175" s="43" t="s">
        <v>76</v>
      </c>
      <c r="B175" s="47">
        <v>671</v>
      </c>
      <c r="C175" s="48">
        <v>817</v>
      </c>
      <c r="D175" s="47">
        <v>146</v>
      </c>
      <c r="E175" s="49">
        <v>21.758569299552907</v>
      </c>
    </row>
    <row r="176" spans="1:5" ht="12" customHeight="1">
      <c r="A176" s="43" t="s">
        <v>77</v>
      </c>
      <c r="B176" s="47">
        <v>1109</v>
      </c>
      <c r="C176" s="48">
        <v>1244</v>
      </c>
      <c r="D176" s="47">
        <v>135</v>
      </c>
      <c r="E176" s="49">
        <v>12.173128944995492</v>
      </c>
    </row>
    <row r="177" spans="1:5" ht="12" customHeight="1">
      <c r="A177" s="43" t="s">
        <v>78</v>
      </c>
      <c r="B177" s="47">
        <v>549</v>
      </c>
      <c r="C177" s="48">
        <v>618</v>
      </c>
      <c r="D177" s="47">
        <v>69</v>
      </c>
      <c r="E177" s="49">
        <v>12.568306010928962</v>
      </c>
    </row>
    <row r="178" spans="1:5" ht="12" customHeight="1">
      <c r="A178" s="43" t="s">
        <v>79</v>
      </c>
      <c r="B178" s="47">
        <v>8686</v>
      </c>
      <c r="C178" s="48">
        <v>8906</v>
      </c>
      <c r="D178" s="47">
        <v>220</v>
      </c>
      <c r="E178" s="49">
        <v>2.532811420676951</v>
      </c>
    </row>
    <row r="179" spans="1:5" ht="12" customHeight="1">
      <c r="A179" s="43" t="s">
        <v>80</v>
      </c>
      <c r="B179" s="47">
        <v>2331</v>
      </c>
      <c r="C179" s="48">
        <v>6852</v>
      </c>
      <c r="D179" s="47">
        <v>4521</v>
      </c>
      <c r="E179" s="49">
        <v>193.95109395109395</v>
      </c>
    </row>
    <row r="180" spans="1:5" ht="12" customHeight="1">
      <c r="A180" s="43" t="s">
        <v>81</v>
      </c>
      <c r="B180" s="47">
        <v>23862</v>
      </c>
      <c r="C180" s="48">
        <v>30404</v>
      </c>
      <c r="D180" s="47">
        <v>6542</v>
      </c>
      <c r="E180" s="49">
        <v>27.41597519067974</v>
      </c>
    </row>
    <row r="181" spans="1:5" ht="12" customHeight="1">
      <c r="A181" s="43" t="s">
        <v>82</v>
      </c>
      <c r="B181" s="47">
        <v>12081</v>
      </c>
      <c r="C181" s="48">
        <v>11157</v>
      </c>
      <c r="D181" s="47">
        <v>-924</v>
      </c>
      <c r="E181" s="49">
        <v>-7.648373479016637</v>
      </c>
    </row>
    <row r="182" spans="1:5" ht="12" customHeight="1">
      <c r="A182" s="43" t="s">
        <v>83</v>
      </c>
      <c r="B182" s="47">
        <v>13011</v>
      </c>
      <c r="C182" s="48">
        <v>14875</v>
      </c>
      <c r="D182" s="47">
        <v>1864</v>
      </c>
      <c r="E182" s="49">
        <v>14.32633925140266</v>
      </c>
    </row>
    <row r="183" spans="1:5" ht="12" customHeight="1">
      <c r="A183" s="43" t="s">
        <v>84</v>
      </c>
      <c r="B183" s="50" t="s">
        <v>337</v>
      </c>
      <c r="C183" s="48">
        <v>781</v>
      </c>
      <c r="D183" s="50" t="s">
        <v>337</v>
      </c>
      <c r="E183" s="50" t="s">
        <v>337</v>
      </c>
    </row>
    <row r="184" spans="1:5" ht="12" customHeight="1">
      <c r="A184" s="43" t="s">
        <v>85</v>
      </c>
      <c r="B184" s="47">
        <v>1486</v>
      </c>
      <c r="C184" s="48">
        <v>1275</v>
      </c>
      <c r="D184" s="47">
        <v>-211</v>
      </c>
      <c r="E184" s="49">
        <v>-14.199192462987886</v>
      </c>
    </row>
    <row r="185" spans="1:5" ht="12" customHeight="1">
      <c r="A185" s="43" t="s">
        <v>86</v>
      </c>
      <c r="B185" s="47">
        <v>1942</v>
      </c>
      <c r="C185" s="48">
        <v>2034</v>
      </c>
      <c r="D185" s="47">
        <v>92</v>
      </c>
      <c r="E185" s="49">
        <v>4.737384140061792</v>
      </c>
    </row>
    <row r="186" spans="1:5" ht="12" customHeight="1">
      <c r="A186" s="43" t="s">
        <v>87</v>
      </c>
      <c r="B186" s="47">
        <v>3399</v>
      </c>
      <c r="C186" s="48">
        <v>3273</v>
      </c>
      <c r="D186" s="47">
        <v>-126</v>
      </c>
      <c r="E186" s="49">
        <v>-3.7069726390114734</v>
      </c>
    </row>
    <row r="187" spans="1:5" ht="12" customHeight="1">
      <c r="A187" s="43" t="s">
        <v>88</v>
      </c>
      <c r="B187" s="47">
        <v>16202</v>
      </c>
      <c r="C187" s="48">
        <v>28311</v>
      </c>
      <c r="D187" s="47">
        <v>12109</v>
      </c>
      <c r="E187" s="49">
        <v>74.73768670534501</v>
      </c>
    </row>
    <row r="188" spans="1:5" ht="12" customHeight="1">
      <c r="A188" s="43" t="s">
        <v>89</v>
      </c>
      <c r="B188" s="47">
        <v>13041</v>
      </c>
      <c r="C188" s="48">
        <v>15788</v>
      </c>
      <c r="D188" s="47">
        <v>2747</v>
      </c>
      <c r="E188" s="49">
        <v>21.06433555708918</v>
      </c>
    </row>
    <row r="189" spans="1:5" ht="12" customHeight="1">
      <c r="A189" s="43" t="s">
        <v>90</v>
      </c>
      <c r="B189" s="50" t="s">
        <v>337</v>
      </c>
      <c r="C189" s="48">
        <v>8620</v>
      </c>
      <c r="D189" s="50" t="s">
        <v>337</v>
      </c>
      <c r="E189" s="50" t="s">
        <v>337</v>
      </c>
    </row>
    <row r="190" spans="1:5" ht="12" customHeight="1">
      <c r="A190" s="43" t="s">
        <v>91</v>
      </c>
      <c r="B190" s="47">
        <v>3292</v>
      </c>
      <c r="C190" s="48">
        <v>3411</v>
      </c>
      <c r="D190" s="47">
        <v>119</v>
      </c>
      <c r="E190" s="49">
        <v>3.614823815309842</v>
      </c>
    </row>
    <row r="191" spans="1:5" ht="12" customHeight="1">
      <c r="A191" s="43" t="s">
        <v>92</v>
      </c>
      <c r="B191" s="47">
        <v>15385</v>
      </c>
      <c r="C191" s="48">
        <v>17786</v>
      </c>
      <c r="D191" s="47">
        <v>2401</v>
      </c>
      <c r="E191" s="49">
        <v>15.606109847253819</v>
      </c>
    </row>
    <row r="192" spans="1:5" ht="12" customHeight="1">
      <c r="A192" s="43" t="s">
        <v>93</v>
      </c>
      <c r="B192" s="47">
        <v>1088</v>
      </c>
      <c r="C192" s="48">
        <v>1401</v>
      </c>
      <c r="D192" s="47">
        <v>313</v>
      </c>
      <c r="E192" s="49">
        <v>28.768382352941174</v>
      </c>
    </row>
    <row r="193" spans="1:5" ht="12" customHeight="1">
      <c r="A193" s="43" t="s">
        <v>94</v>
      </c>
      <c r="B193" s="47">
        <v>749</v>
      </c>
      <c r="C193" s="48">
        <v>853</v>
      </c>
      <c r="D193" s="47">
        <v>104</v>
      </c>
      <c r="E193" s="49">
        <v>13.885180240320427</v>
      </c>
    </row>
    <row r="194" spans="1:5" ht="12" customHeight="1">
      <c r="A194" s="43" t="s">
        <v>95</v>
      </c>
      <c r="B194" s="50" t="s">
        <v>337</v>
      </c>
      <c r="C194" s="48">
        <v>367</v>
      </c>
      <c r="D194" s="50" t="s">
        <v>337</v>
      </c>
      <c r="E194" s="50" t="s">
        <v>337</v>
      </c>
    </row>
    <row r="195" spans="1:5" ht="12" customHeight="1">
      <c r="A195" s="43" t="s">
        <v>96</v>
      </c>
      <c r="B195" s="47">
        <v>4587</v>
      </c>
      <c r="C195" s="48">
        <v>4871</v>
      </c>
      <c r="D195" s="47">
        <v>284</v>
      </c>
      <c r="E195" s="49">
        <v>6.19141050795727</v>
      </c>
    </row>
    <row r="196" spans="1:5" ht="12" customHeight="1">
      <c r="A196" s="43" t="s">
        <v>97</v>
      </c>
      <c r="B196" s="50" t="s">
        <v>337</v>
      </c>
      <c r="C196" s="48">
        <v>1527</v>
      </c>
      <c r="D196" s="50" t="s">
        <v>337</v>
      </c>
      <c r="E196" s="50" t="s">
        <v>337</v>
      </c>
    </row>
    <row r="197" spans="1:5" ht="12" customHeight="1">
      <c r="A197" s="43" t="s">
        <v>98</v>
      </c>
      <c r="B197" s="47">
        <v>386</v>
      </c>
      <c r="C197" s="48">
        <v>441</v>
      </c>
      <c r="D197" s="47">
        <v>55</v>
      </c>
      <c r="E197" s="49">
        <v>14.248704663212436</v>
      </c>
    </row>
    <row r="198" spans="1:5" ht="12" customHeight="1">
      <c r="A198" s="43" t="s">
        <v>99</v>
      </c>
      <c r="B198" s="47">
        <v>38168</v>
      </c>
      <c r="C198" s="48">
        <v>38929</v>
      </c>
      <c r="D198" s="47">
        <v>761</v>
      </c>
      <c r="E198" s="49">
        <v>1.9938168098931044</v>
      </c>
    </row>
    <row r="199" spans="1:5" ht="12" customHeight="1">
      <c r="A199" s="43" t="s">
        <v>100</v>
      </c>
      <c r="B199" s="47">
        <v>307</v>
      </c>
      <c r="C199" s="48">
        <v>210</v>
      </c>
      <c r="D199" s="47">
        <v>-97</v>
      </c>
      <c r="E199" s="49">
        <v>-31.596091205211724</v>
      </c>
    </row>
    <row r="200" spans="1:5" ht="12" customHeight="1">
      <c r="A200" s="43" t="s">
        <v>101</v>
      </c>
      <c r="B200" s="47">
        <v>11700</v>
      </c>
      <c r="C200" s="48">
        <v>11584</v>
      </c>
      <c r="D200" s="47">
        <v>-116</v>
      </c>
      <c r="E200" s="49">
        <v>-0.9914529914529915</v>
      </c>
    </row>
    <row r="201" spans="1:5" ht="12" customHeight="1">
      <c r="A201" s="43" t="s">
        <v>102</v>
      </c>
      <c r="B201" s="47">
        <v>6804</v>
      </c>
      <c r="C201" s="48">
        <v>7485</v>
      </c>
      <c r="D201" s="47">
        <v>681</v>
      </c>
      <c r="E201" s="49">
        <v>10.008818342151676</v>
      </c>
    </row>
    <row r="202" spans="1:5" ht="12" customHeight="1">
      <c r="A202" s="43" t="s">
        <v>103</v>
      </c>
      <c r="B202" s="47">
        <v>6630</v>
      </c>
      <c r="C202" s="48">
        <v>6349</v>
      </c>
      <c r="D202" s="47">
        <v>-281</v>
      </c>
      <c r="E202" s="49">
        <v>-4.238310708898944</v>
      </c>
    </row>
    <row r="203" spans="1:5" ht="12" customHeight="1">
      <c r="A203" s="43" t="s">
        <v>104</v>
      </c>
      <c r="B203" s="50">
        <v>990</v>
      </c>
      <c r="C203" s="48">
        <v>1945</v>
      </c>
      <c r="D203" s="50">
        <f>C203-B203</f>
        <v>955</v>
      </c>
      <c r="E203" s="51">
        <f>(D203/B203*100)</f>
        <v>96.46464646464646</v>
      </c>
    </row>
    <row r="204" spans="1:5" ht="12" customHeight="1">
      <c r="A204" s="43" t="s">
        <v>105</v>
      </c>
      <c r="B204" s="50" t="s">
        <v>337</v>
      </c>
      <c r="C204" s="48">
        <v>2273</v>
      </c>
      <c r="D204" s="50" t="s">
        <v>337</v>
      </c>
      <c r="E204" s="50" t="s">
        <v>337</v>
      </c>
    </row>
    <row r="205" spans="1:5" ht="12" customHeight="1">
      <c r="A205" s="43" t="s">
        <v>106</v>
      </c>
      <c r="B205" s="50" t="s">
        <v>337</v>
      </c>
      <c r="C205" s="48">
        <v>512</v>
      </c>
      <c r="D205" s="50" t="s">
        <v>337</v>
      </c>
      <c r="E205" s="50" t="s">
        <v>337</v>
      </c>
    </row>
    <row r="206" spans="1:5" ht="12" customHeight="1">
      <c r="A206" s="43" t="s">
        <v>107</v>
      </c>
      <c r="B206" s="47">
        <v>22027</v>
      </c>
      <c r="C206" s="48">
        <v>30464</v>
      </c>
      <c r="D206" s="47">
        <v>8437</v>
      </c>
      <c r="E206" s="49">
        <v>38.302991782812</v>
      </c>
    </row>
    <row r="207" spans="1:5" ht="12" customHeight="1">
      <c r="A207" s="43" t="s">
        <v>108</v>
      </c>
      <c r="B207" s="47">
        <v>428</v>
      </c>
      <c r="C207" s="48">
        <v>450</v>
      </c>
      <c r="D207" s="47">
        <v>22</v>
      </c>
      <c r="E207" s="49">
        <v>5.14018691588785</v>
      </c>
    </row>
    <row r="208" spans="1:5" ht="12" customHeight="1">
      <c r="A208" s="43" t="s">
        <v>109</v>
      </c>
      <c r="B208" s="47">
        <v>8399</v>
      </c>
      <c r="C208" s="48">
        <v>11170</v>
      </c>
      <c r="D208" s="47">
        <v>2771</v>
      </c>
      <c r="E208" s="49">
        <v>32.992022859864264</v>
      </c>
    </row>
    <row r="209" spans="1:5" ht="12" customHeight="1">
      <c r="A209" s="43" t="s">
        <v>110</v>
      </c>
      <c r="B209" s="47">
        <v>1713</v>
      </c>
      <c r="C209" s="48">
        <v>1751</v>
      </c>
      <c r="D209" s="47">
        <v>38</v>
      </c>
      <c r="E209" s="49">
        <v>2.2183304144775247</v>
      </c>
    </row>
    <row r="210" spans="1:5" ht="12" customHeight="1">
      <c r="A210" s="43" t="s">
        <v>111</v>
      </c>
      <c r="B210" s="47">
        <v>549</v>
      </c>
      <c r="C210" s="48">
        <v>632</v>
      </c>
      <c r="D210" s="47">
        <v>83</v>
      </c>
      <c r="E210" s="49">
        <v>15.1183970856102</v>
      </c>
    </row>
    <row r="211" spans="1:5" ht="12" customHeight="1">
      <c r="A211" s="43" t="s">
        <v>112</v>
      </c>
      <c r="B211" s="47">
        <v>1061</v>
      </c>
      <c r="C211" s="48">
        <v>1015</v>
      </c>
      <c r="D211" s="47">
        <v>-46</v>
      </c>
      <c r="E211" s="49">
        <v>-4.335532516493874</v>
      </c>
    </row>
    <row r="212" spans="1:5" ht="12" customHeight="1">
      <c r="A212" s="43" t="s">
        <v>113</v>
      </c>
      <c r="B212" s="47">
        <v>471</v>
      </c>
      <c r="C212" s="48">
        <v>424</v>
      </c>
      <c r="D212" s="47">
        <v>-47</v>
      </c>
      <c r="E212" s="49">
        <v>-9.978768577494693</v>
      </c>
    </row>
    <row r="213" spans="1:5" ht="12" customHeight="1">
      <c r="A213" s="43" t="s">
        <v>114</v>
      </c>
      <c r="B213" s="47">
        <v>11399</v>
      </c>
      <c r="C213" s="48">
        <v>15728</v>
      </c>
      <c r="D213" s="47">
        <v>4329</v>
      </c>
      <c r="E213" s="49">
        <v>37.977015527677864</v>
      </c>
    </row>
    <row r="214" spans="1:5" ht="12" customHeight="1">
      <c r="A214" s="43" t="s">
        <v>115</v>
      </c>
      <c r="B214" s="47">
        <v>222</v>
      </c>
      <c r="C214" s="48">
        <v>158</v>
      </c>
      <c r="D214" s="47">
        <v>-64</v>
      </c>
      <c r="E214" s="49">
        <v>-28.82882882882883</v>
      </c>
    </row>
    <row r="215" spans="1:5" ht="12" customHeight="1">
      <c r="A215" s="43" t="s">
        <v>116</v>
      </c>
      <c r="B215" s="47">
        <v>6405</v>
      </c>
      <c r="C215" s="48">
        <v>7018</v>
      </c>
      <c r="D215" s="47">
        <v>613</v>
      </c>
      <c r="E215" s="49">
        <v>9.57064793130367</v>
      </c>
    </row>
    <row r="216" spans="1:5" ht="12" customHeight="1">
      <c r="A216" s="43" t="s">
        <v>117</v>
      </c>
      <c r="B216" s="47">
        <v>359</v>
      </c>
      <c r="C216" s="48">
        <v>315</v>
      </c>
      <c r="D216" s="47">
        <v>-44</v>
      </c>
      <c r="E216" s="49">
        <v>-12.256267409470752</v>
      </c>
    </row>
    <row r="217" spans="1:5" ht="12" customHeight="1">
      <c r="A217" s="43" t="s">
        <v>118</v>
      </c>
      <c r="B217" s="47">
        <v>228</v>
      </c>
      <c r="C217" s="48">
        <v>254</v>
      </c>
      <c r="D217" s="47">
        <v>26</v>
      </c>
      <c r="E217" s="49">
        <v>11.403508771929824</v>
      </c>
    </row>
    <row r="218" spans="1:5" ht="12" customHeight="1">
      <c r="A218" s="43" t="s">
        <v>119</v>
      </c>
      <c r="B218" s="47">
        <v>1583</v>
      </c>
      <c r="C218" s="48">
        <v>1664</v>
      </c>
      <c r="D218" s="47">
        <v>81</v>
      </c>
      <c r="E218" s="49">
        <v>5.116866708780796</v>
      </c>
    </row>
    <row r="219" spans="1:5" ht="12" customHeight="1">
      <c r="A219" s="43" t="s">
        <v>120</v>
      </c>
      <c r="B219" s="47">
        <v>27485</v>
      </c>
      <c r="C219" s="48">
        <v>28582</v>
      </c>
      <c r="D219" s="47">
        <v>1097</v>
      </c>
      <c r="E219" s="49">
        <v>3.9912679643441877</v>
      </c>
    </row>
    <row r="220" spans="1:5" ht="12" customHeight="1">
      <c r="A220" s="43" t="s">
        <v>121</v>
      </c>
      <c r="B220" s="47">
        <v>2082</v>
      </c>
      <c r="C220" s="48">
        <v>2111</v>
      </c>
      <c r="D220" s="47">
        <v>29</v>
      </c>
      <c r="E220" s="49">
        <v>1.392891450528338</v>
      </c>
    </row>
    <row r="221" spans="1:5" ht="12" customHeight="1">
      <c r="A221" s="43" t="s">
        <v>122</v>
      </c>
      <c r="B221" s="47">
        <v>564</v>
      </c>
      <c r="C221" s="48">
        <v>572</v>
      </c>
      <c r="D221" s="47">
        <v>8</v>
      </c>
      <c r="E221" s="49">
        <v>1.4184397163120568</v>
      </c>
    </row>
    <row r="222" spans="1:5" ht="12" customHeight="1">
      <c r="A222" s="43" t="s">
        <v>123</v>
      </c>
      <c r="B222" s="47">
        <v>152</v>
      </c>
      <c r="C222" s="48">
        <v>179</v>
      </c>
      <c r="D222" s="47">
        <v>27</v>
      </c>
      <c r="E222" s="49">
        <v>17.763157894736842</v>
      </c>
    </row>
    <row r="223" spans="1:5" ht="12" customHeight="1">
      <c r="A223" s="43" t="s">
        <v>124</v>
      </c>
      <c r="B223" s="47">
        <v>1435</v>
      </c>
      <c r="C223" s="48">
        <v>1637</v>
      </c>
      <c r="D223" s="47">
        <v>202</v>
      </c>
      <c r="E223" s="49">
        <v>14.076655052264808</v>
      </c>
    </row>
    <row r="224" spans="1:5" ht="12" customHeight="1">
      <c r="A224" s="43" t="s">
        <v>125</v>
      </c>
      <c r="B224" s="47">
        <v>17965</v>
      </c>
      <c r="C224" s="48">
        <v>19784</v>
      </c>
      <c r="D224" s="47">
        <v>1819</v>
      </c>
      <c r="E224" s="49">
        <v>10.125243529084331</v>
      </c>
    </row>
    <row r="225" spans="1:5" ht="12" customHeight="1">
      <c r="A225" s="43" t="s">
        <v>126</v>
      </c>
      <c r="B225" s="47">
        <v>337</v>
      </c>
      <c r="C225" s="48">
        <v>282</v>
      </c>
      <c r="D225" s="47">
        <v>-55</v>
      </c>
      <c r="E225" s="49">
        <v>-16.320474777448073</v>
      </c>
    </row>
    <row r="226" spans="1:5" ht="12" customHeight="1">
      <c r="A226" s="43" t="s">
        <v>127</v>
      </c>
      <c r="B226" s="47">
        <v>411</v>
      </c>
      <c r="C226" s="48">
        <v>448</v>
      </c>
      <c r="D226" s="47">
        <v>37</v>
      </c>
      <c r="E226" s="49">
        <v>9.002433090024331</v>
      </c>
    </row>
    <row r="227" spans="1:5" ht="12" customHeight="1">
      <c r="A227" s="43" t="s">
        <v>128</v>
      </c>
      <c r="B227" s="50" t="s">
        <v>337</v>
      </c>
      <c r="C227" s="48">
        <v>1236</v>
      </c>
      <c r="D227" s="50" t="s">
        <v>337</v>
      </c>
      <c r="E227" s="50" t="s">
        <v>337</v>
      </c>
    </row>
    <row r="228" spans="1:5" ht="12" customHeight="1">
      <c r="A228" s="43" t="s">
        <v>129</v>
      </c>
      <c r="B228" s="50" t="s">
        <v>337</v>
      </c>
      <c r="C228" s="48">
        <v>2112</v>
      </c>
      <c r="D228" s="50" t="s">
        <v>337</v>
      </c>
      <c r="E228" s="50" t="s">
        <v>337</v>
      </c>
    </row>
    <row r="229" spans="1:5" ht="12" customHeight="1">
      <c r="A229" s="43" t="s">
        <v>130</v>
      </c>
      <c r="B229" s="47">
        <v>8996</v>
      </c>
      <c r="C229" s="48">
        <v>9173</v>
      </c>
      <c r="D229" s="47">
        <v>177</v>
      </c>
      <c r="E229" s="49">
        <v>1.9675411293908405</v>
      </c>
    </row>
    <row r="230" spans="1:5" ht="12" customHeight="1">
      <c r="A230" s="43" t="s">
        <v>131</v>
      </c>
      <c r="B230" s="50" t="s">
        <v>337</v>
      </c>
      <c r="C230" s="48">
        <v>885</v>
      </c>
      <c r="D230" s="50" t="s">
        <v>337</v>
      </c>
      <c r="E230" s="50" t="s">
        <v>337</v>
      </c>
    </row>
    <row r="231" spans="1:5" ht="12" customHeight="1">
      <c r="A231" s="43" t="s">
        <v>132</v>
      </c>
      <c r="B231" s="47">
        <v>24610</v>
      </c>
      <c r="C231" s="48">
        <v>29348</v>
      </c>
      <c r="D231" s="47">
        <v>4738</v>
      </c>
      <c r="E231" s="49">
        <v>19.252336448598133</v>
      </c>
    </row>
    <row r="232" spans="1:5" ht="12" customHeight="1">
      <c r="A232" s="43" t="s">
        <v>133</v>
      </c>
      <c r="B232" s="47">
        <v>351</v>
      </c>
      <c r="C232" s="48">
        <v>759</v>
      </c>
      <c r="D232" s="47">
        <v>408</v>
      </c>
      <c r="E232" s="49">
        <v>116.23931623931625</v>
      </c>
    </row>
    <row r="233" spans="1:5" ht="12" customHeight="1">
      <c r="A233" s="43" t="s">
        <v>134</v>
      </c>
      <c r="B233" s="47">
        <v>1434</v>
      </c>
      <c r="C233" s="48">
        <v>1525</v>
      </c>
      <c r="D233" s="47">
        <v>91</v>
      </c>
      <c r="E233" s="49">
        <v>6.345885634588563</v>
      </c>
    </row>
    <row r="234" spans="1:5" ht="12" customHeight="1">
      <c r="A234" s="43" t="s">
        <v>135</v>
      </c>
      <c r="B234" s="47">
        <v>532</v>
      </c>
      <c r="C234" s="48">
        <v>496</v>
      </c>
      <c r="D234" s="47">
        <v>-36</v>
      </c>
      <c r="E234" s="49">
        <v>-6.7669172932330826</v>
      </c>
    </row>
    <row r="235" spans="1:5" ht="12" customHeight="1">
      <c r="A235" s="43" t="s">
        <v>136</v>
      </c>
      <c r="B235" s="47">
        <v>2582</v>
      </c>
      <c r="C235" s="48">
        <v>4123</v>
      </c>
      <c r="D235" s="47">
        <v>1541</v>
      </c>
      <c r="E235" s="49">
        <v>59.682416731216115</v>
      </c>
    </row>
    <row r="236" spans="1:5" ht="12" customHeight="1">
      <c r="A236" s="43" t="s">
        <v>137</v>
      </c>
      <c r="B236" s="47">
        <v>259</v>
      </c>
      <c r="C236" s="48">
        <v>246</v>
      </c>
      <c r="D236" s="47">
        <v>-13</v>
      </c>
      <c r="E236" s="49">
        <v>-5.019305019305019</v>
      </c>
    </row>
    <row r="237" spans="1:5" ht="12" customHeight="1">
      <c r="A237" s="43" t="s">
        <v>138</v>
      </c>
      <c r="B237" s="47">
        <v>208</v>
      </c>
      <c r="C237" s="48">
        <v>199</v>
      </c>
      <c r="D237" s="47">
        <v>-9</v>
      </c>
      <c r="E237" s="49">
        <v>-4.326923076923077</v>
      </c>
    </row>
    <row r="238" spans="1:5" ht="12" customHeight="1">
      <c r="A238" s="43" t="s">
        <v>139</v>
      </c>
      <c r="B238" s="47">
        <v>779</v>
      </c>
      <c r="C238" s="48">
        <v>837</v>
      </c>
      <c r="D238" s="47">
        <v>58</v>
      </c>
      <c r="E238" s="49">
        <v>7.445442875481387</v>
      </c>
    </row>
    <row r="239" spans="1:5" ht="12" customHeight="1">
      <c r="A239" s="43" t="s">
        <v>140</v>
      </c>
      <c r="B239" s="50" t="s">
        <v>337</v>
      </c>
      <c r="C239" s="48">
        <v>2068</v>
      </c>
      <c r="D239" s="50" t="s">
        <v>337</v>
      </c>
      <c r="E239" s="50" t="s">
        <v>337</v>
      </c>
    </row>
    <row r="240" spans="1:5" ht="12" customHeight="1">
      <c r="A240" s="43" t="s">
        <v>141</v>
      </c>
      <c r="B240" s="47">
        <v>2064</v>
      </c>
      <c r="C240" s="48">
        <v>2729</v>
      </c>
      <c r="D240" s="47">
        <v>665</v>
      </c>
      <c r="E240" s="49">
        <v>32.218992248062015</v>
      </c>
    </row>
    <row r="241" spans="1:5" ht="12" customHeight="1">
      <c r="A241" s="43" t="s">
        <v>142</v>
      </c>
      <c r="B241" s="47">
        <v>1064</v>
      </c>
      <c r="C241" s="48">
        <v>1134</v>
      </c>
      <c r="D241" s="47">
        <v>70</v>
      </c>
      <c r="E241" s="49">
        <v>6.578947368421052</v>
      </c>
    </row>
    <row r="242" spans="1:5" ht="12" customHeight="1">
      <c r="A242" s="43" t="s">
        <v>143</v>
      </c>
      <c r="B242" s="50" t="s">
        <v>337</v>
      </c>
      <c r="C242" s="48">
        <v>726</v>
      </c>
      <c r="D242" s="50" t="s">
        <v>337</v>
      </c>
      <c r="E242" s="50" t="s">
        <v>337</v>
      </c>
    </row>
    <row r="243" spans="1:5" ht="12" customHeight="1">
      <c r="A243" s="43" t="s">
        <v>144</v>
      </c>
      <c r="B243" s="47">
        <v>1922</v>
      </c>
      <c r="C243" s="48">
        <v>1781</v>
      </c>
      <c r="D243" s="47">
        <v>-141</v>
      </c>
      <c r="E243" s="49">
        <v>-7.3361082206035375</v>
      </c>
    </row>
    <row r="244" spans="1:5" ht="12" customHeight="1">
      <c r="A244" s="43" t="s">
        <v>145</v>
      </c>
      <c r="B244" s="47">
        <v>260</v>
      </c>
      <c r="C244" s="48">
        <v>200</v>
      </c>
      <c r="D244" s="47">
        <v>-60</v>
      </c>
      <c r="E244" s="49">
        <v>-23.076923076923077</v>
      </c>
    </row>
    <row r="245" spans="1:5" ht="12" customHeight="1">
      <c r="A245" s="43" t="s">
        <v>146</v>
      </c>
      <c r="B245" s="47">
        <v>6019</v>
      </c>
      <c r="C245" s="48">
        <v>6152</v>
      </c>
      <c r="D245" s="47">
        <v>133</v>
      </c>
      <c r="E245" s="49">
        <v>2.2096693802957303</v>
      </c>
    </row>
    <row r="246" spans="1:5" ht="12" customHeight="1">
      <c r="A246" s="43" t="s">
        <v>147</v>
      </c>
      <c r="B246" s="47">
        <v>513</v>
      </c>
      <c r="C246" s="48">
        <v>441</v>
      </c>
      <c r="D246" s="47">
        <v>-72</v>
      </c>
      <c r="E246" s="49">
        <v>-14.035087719298245</v>
      </c>
    </row>
    <row r="247" spans="1:5" ht="12" customHeight="1">
      <c r="A247" s="43" t="s">
        <v>148</v>
      </c>
      <c r="B247" s="47">
        <v>204</v>
      </c>
      <c r="C247" s="48">
        <v>170</v>
      </c>
      <c r="D247" s="47">
        <v>-34</v>
      </c>
      <c r="E247" s="49">
        <v>-16.666666666666664</v>
      </c>
    </row>
    <row r="248" spans="1:5" ht="12" customHeight="1">
      <c r="A248" s="43" t="s">
        <v>149</v>
      </c>
      <c r="B248" s="47">
        <v>995</v>
      </c>
      <c r="C248" s="48">
        <v>1089</v>
      </c>
      <c r="D248" s="47">
        <v>94</v>
      </c>
      <c r="E248" s="49">
        <v>9.447236180904522</v>
      </c>
    </row>
    <row r="249" spans="1:5" ht="12" customHeight="1">
      <c r="A249" s="43" t="s">
        <v>150</v>
      </c>
      <c r="B249" s="47">
        <v>9985</v>
      </c>
      <c r="C249" s="48">
        <v>9473</v>
      </c>
      <c r="D249" s="47">
        <v>-512</v>
      </c>
      <c r="E249" s="49">
        <v>-5.127691537305959</v>
      </c>
    </row>
    <row r="250" spans="1:5" ht="12" customHeight="1">
      <c r="A250" s="43" t="s">
        <v>151</v>
      </c>
      <c r="B250" s="47">
        <v>1744</v>
      </c>
      <c r="C250" s="48">
        <v>3584</v>
      </c>
      <c r="D250" s="47">
        <v>1840</v>
      </c>
      <c r="E250" s="49">
        <v>105.50458715596329</v>
      </c>
    </row>
    <row r="251" spans="1:5" ht="12" customHeight="1">
      <c r="A251" s="43" t="s">
        <v>152</v>
      </c>
      <c r="B251" s="47">
        <v>670</v>
      </c>
      <c r="C251" s="48">
        <v>561</v>
      </c>
      <c r="D251" s="47">
        <v>-109</v>
      </c>
      <c r="E251" s="49">
        <v>-16.268656716417908</v>
      </c>
    </row>
    <row r="252" spans="1:5" ht="12" customHeight="1">
      <c r="A252" s="43" t="s">
        <v>153</v>
      </c>
      <c r="B252" s="47">
        <v>7425</v>
      </c>
      <c r="C252" s="48">
        <v>6571</v>
      </c>
      <c r="D252" s="47">
        <v>-854</v>
      </c>
      <c r="E252" s="49">
        <v>-11.501683501683502</v>
      </c>
    </row>
    <row r="253" spans="1:5" ht="12" customHeight="1">
      <c r="A253" s="43" t="s">
        <v>154</v>
      </c>
      <c r="B253" s="47">
        <v>2640</v>
      </c>
      <c r="C253" s="48">
        <v>2593</v>
      </c>
      <c r="D253" s="47">
        <v>-47</v>
      </c>
      <c r="E253" s="49">
        <v>-1.7803030303030303</v>
      </c>
    </row>
    <row r="254" spans="1:5" ht="12" customHeight="1">
      <c r="A254" s="43" t="s">
        <v>155</v>
      </c>
      <c r="B254" s="47">
        <v>460</v>
      </c>
      <c r="C254" s="48">
        <v>624</v>
      </c>
      <c r="D254" s="47">
        <v>164</v>
      </c>
      <c r="E254" s="49">
        <v>35.65217391304348</v>
      </c>
    </row>
    <row r="255" spans="1:5" ht="12" customHeight="1">
      <c r="A255" s="43" t="s">
        <v>156</v>
      </c>
      <c r="B255" s="47">
        <v>48556</v>
      </c>
      <c r="C255" s="48">
        <v>56407</v>
      </c>
      <c r="D255" s="47">
        <v>7851</v>
      </c>
      <c r="E255" s="49">
        <v>16.168959551857647</v>
      </c>
    </row>
    <row r="256" spans="1:5" ht="12" customHeight="1">
      <c r="A256" s="43" t="s">
        <v>157</v>
      </c>
      <c r="B256" s="47">
        <v>670</v>
      </c>
      <c r="C256" s="48">
        <v>665</v>
      </c>
      <c r="D256" s="47">
        <v>-5</v>
      </c>
      <c r="E256" s="49">
        <v>-0.7462686567164178</v>
      </c>
    </row>
    <row r="257" spans="1:5" ht="12" customHeight="1">
      <c r="A257" s="43" t="s">
        <v>158</v>
      </c>
      <c r="B257" s="47">
        <v>4456</v>
      </c>
      <c r="C257" s="48">
        <v>4144</v>
      </c>
      <c r="D257" s="47">
        <v>-312</v>
      </c>
      <c r="E257" s="49">
        <v>-7.001795332136446</v>
      </c>
    </row>
    <row r="258" spans="1:5" ht="12" customHeight="1">
      <c r="A258" s="43" t="s">
        <v>159</v>
      </c>
      <c r="B258" s="47">
        <v>752</v>
      </c>
      <c r="C258" s="48">
        <v>775</v>
      </c>
      <c r="D258" s="47">
        <v>23</v>
      </c>
      <c r="E258" s="49">
        <v>3.0585106382978724</v>
      </c>
    </row>
    <row r="259" spans="1:5" ht="12" customHeight="1">
      <c r="A259" s="43" t="s">
        <v>160</v>
      </c>
      <c r="B259" s="47">
        <v>4098</v>
      </c>
      <c r="C259" s="48">
        <v>4066</v>
      </c>
      <c r="D259" s="47">
        <v>-32</v>
      </c>
      <c r="E259" s="49">
        <v>-0.7808687164470474</v>
      </c>
    </row>
    <row r="260" spans="1:5" ht="12" customHeight="1">
      <c r="A260" s="43" t="s">
        <v>161</v>
      </c>
      <c r="B260" s="47">
        <v>12675</v>
      </c>
      <c r="C260" s="48">
        <v>15058</v>
      </c>
      <c r="D260" s="47">
        <v>2383</v>
      </c>
      <c r="E260" s="49">
        <v>18.80078895463511</v>
      </c>
    </row>
    <row r="261" spans="1:5" ht="12" customHeight="1">
      <c r="A261" s="43" t="s">
        <v>161</v>
      </c>
      <c r="B261" s="50" t="s">
        <v>337</v>
      </c>
      <c r="C261" s="48">
        <v>714</v>
      </c>
      <c r="D261" s="50" t="s">
        <v>337</v>
      </c>
      <c r="E261" s="50" t="s">
        <v>337</v>
      </c>
    </row>
    <row r="262" spans="1:5" ht="12" customHeight="1">
      <c r="A262" s="43" t="s">
        <v>162</v>
      </c>
      <c r="B262" s="47">
        <v>514</v>
      </c>
      <c r="C262" s="48">
        <v>500</v>
      </c>
      <c r="D262" s="47">
        <v>-14</v>
      </c>
      <c r="E262" s="49">
        <v>-2.7237354085603114</v>
      </c>
    </row>
    <row r="263" spans="1:5" ht="12" customHeight="1">
      <c r="A263" s="43" t="s">
        <v>163</v>
      </c>
      <c r="B263" s="47">
        <v>972</v>
      </c>
      <c r="C263" s="48">
        <v>1350</v>
      </c>
      <c r="D263" s="47">
        <v>378</v>
      </c>
      <c r="E263" s="49">
        <v>38.88888888888889</v>
      </c>
    </row>
    <row r="264" spans="1:5" ht="12" customHeight="1">
      <c r="A264" s="43" t="s">
        <v>164</v>
      </c>
      <c r="B264" s="47">
        <v>1064</v>
      </c>
      <c r="C264" s="48">
        <v>1083</v>
      </c>
      <c r="D264" s="47">
        <v>19</v>
      </c>
      <c r="E264" s="49">
        <v>1.7857142857142856</v>
      </c>
    </row>
    <row r="265" spans="1:5" ht="12" customHeight="1">
      <c r="A265" s="43" t="s">
        <v>165</v>
      </c>
      <c r="B265" s="50" t="s">
        <v>337</v>
      </c>
      <c r="C265" s="48">
        <v>1271</v>
      </c>
      <c r="D265" s="50" t="s">
        <v>337</v>
      </c>
      <c r="E265" s="50" t="s">
        <v>337</v>
      </c>
    </row>
    <row r="266" spans="1:5" ht="12" customHeight="1">
      <c r="A266" s="43" t="s">
        <v>166</v>
      </c>
      <c r="B266" s="47">
        <v>206</v>
      </c>
      <c r="C266" s="48">
        <v>159</v>
      </c>
      <c r="D266" s="47">
        <v>-47</v>
      </c>
      <c r="E266" s="49">
        <v>-22.815533980582526</v>
      </c>
    </row>
    <row r="267" spans="1:5" ht="12" customHeight="1">
      <c r="A267" s="43" t="s">
        <v>167</v>
      </c>
      <c r="B267" s="47">
        <v>1007</v>
      </c>
      <c r="C267" s="48">
        <v>1000</v>
      </c>
      <c r="D267" s="47">
        <v>-7</v>
      </c>
      <c r="E267" s="49">
        <v>-0.6951340615690168</v>
      </c>
    </row>
    <row r="268" spans="1:5" ht="12" customHeight="1">
      <c r="A268" s="43" t="s">
        <v>168</v>
      </c>
      <c r="B268" s="47">
        <v>2300</v>
      </c>
      <c r="C268" s="48">
        <v>2204</v>
      </c>
      <c r="D268" s="47">
        <v>-96</v>
      </c>
      <c r="E268" s="49">
        <v>-4.173913043478262</v>
      </c>
    </row>
    <row r="269" spans="1:5" ht="12" customHeight="1">
      <c r="A269" s="43" t="s">
        <v>169</v>
      </c>
      <c r="B269" s="50" t="s">
        <v>337</v>
      </c>
      <c r="C269" s="48">
        <v>689</v>
      </c>
      <c r="D269" s="50" t="s">
        <v>337</v>
      </c>
      <c r="E269" s="50" t="s">
        <v>337</v>
      </c>
    </row>
    <row r="270" spans="1:5" ht="12" customHeight="1">
      <c r="A270" s="43" t="s">
        <v>170</v>
      </c>
      <c r="B270" s="47">
        <v>367</v>
      </c>
      <c r="C270" s="48">
        <v>337</v>
      </c>
      <c r="D270" s="47">
        <v>-30</v>
      </c>
      <c r="E270" s="49">
        <v>-8.174386920980927</v>
      </c>
    </row>
    <row r="271" spans="1:5" ht="12" customHeight="1">
      <c r="A271" s="43" t="s">
        <v>171</v>
      </c>
      <c r="B271" s="47">
        <v>152</v>
      </c>
      <c r="C271" s="48">
        <v>145</v>
      </c>
      <c r="D271" s="47">
        <v>-7</v>
      </c>
      <c r="E271" s="49">
        <v>-4.605263157894736</v>
      </c>
    </row>
    <row r="272" spans="1:5" ht="12" customHeight="1">
      <c r="A272" s="43" t="s">
        <v>172</v>
      </c>
      <c r="B272" s="47">
        <v>239</v>
      </c>
      <c r="C272" s="48">
        <v>555</v>
      </c>
      <c r="D272" s="47">
        <v>316</v>
      </c>
      <c r="E272" s="49">
        <v>132.2175732217573</v>
      </c>
    </row>
    <row r="273" spans="1:5" ht="12" customHeight="1">
      <c r="A273" s="43" t="s">
        <v>173</v>
      </c>
      <c r="B273" s="50" t="s">
        <v>337</v>
      </c>
      <c r="C273" s="48">
        <v>485</v>
      </c>
      <c r="D273" s="50" t="s">
        <v>337</v>
      </c>
      <c r="E273" s="50" t="s">
        <v>337</v>
      </c>
    </row>
    <row r="274" spans="1:5" ht="12" customHeight="1">
      <c r="A274" s="43" t="s">
        <v>174</v>
      </c>
      <c r="B274" s="47">
        <v>7280</v>
      </c>
      <c r="C274" s="48">
        <v>8701</v>
      </c>
      <c r="D274" s="47">
        <v>1421</v>
      </c>
      <c r="E274" s="49">
        <v>19.51923076923077</v>
      </c>
    </row>
    <row r="275" spans="1:5" ht="12" customHeight="1">
      <c r="A275" s="43" t="s">
        <v>175</v>
      </c>
      <c r="B275" s="47">
        <v>1260</v>
      </c>
      <c r="C275" s="48">
        <v>1029</v>
      </c>
      <c r="D275" s="47">
        <v>-231</v>
      </c>
      <c r="E275" s="49">
        <v>-18.333333333333332</v>
      </c>
    </row>
    <row r="276" spans="1:5" ht="12" customHeight="1">
      <c r="A276" s="43" t="s">
        <v>176</v>
      </c>
      <c r="B276" s="47">
        <v>2213</v>
      </c>
      <c r="C276" s="48">
        <v>1878</v>
      </c>
      <c r="D276" s="47">
        <v>-335</v>
      </c>
      <c r="E276" s="49">
        <v>-15.137821961138725</v>
      </c>
    </row>
    <row r="277" spans="1:5" ht="12" customHeight="1">
      <c r="A277" s="43" t="s">
        <v>177</v>
      </c>
      <c r="B277" s="50" t="s">
        <v>337</v>
      </c>
      <c r="C277" s="48">
        <v>665</v>
      </c>
      <c r="D277" s="50" t="s">
        <v>337</v>
      </c>
      <c r="E277" s="50" t="s">
        <v>337</v>
      </c>
    </row>
    <row r="278" spans="1:5" ht="12" customHeight="1">
      <c r="A278" s="43" t="s">
        <v>178</v>
      </c>
      <c r="B278" s="50" t="s">
        <v>337</v>
      </c>
      <c r="C278" s="48">
        <v>182</v>
      </c>
      <c r="D278" s="50" t="s">
        <v>337</v>
      </c>
      <c r="E278" s="50" t="s">
        <v>337</v>
      </c>
    </row>
    <row r="279" spans="1:5" ht="12" customHeight="1">
      <c r="A279" s="43" t="s">
        <v>4</v>
      </c>
      <c r="B279" s="47">
        <v>4686</v>
      </c>
      <c r="C279" s="48">
        <v>6324</v>
      </c>
      <c r="D279" s="47">
        <v>1638</v>
      </c>
      <c r="E279" s="49">
        <v>34.95518565941101</v>
      </c>
    </row>
    <row r="280" spans="1:5" ht="12" customHeight="1">
      <c r="A280" s="43" t="s">
        <v>5</v>
      </c>
      <c r="B280" s="47">
        <v>6997</v>
      </c>
      <c r="C280" s="48">
        <v>8491</v>
      </c>
      <c r="D280" s="47">
        <v>1494</v>
      </c>
      <c r="E280" s="49">
        <v>21.352008003430043</v>
      </c>
    </row>
    <row r="281" spans="1:5" ht="12" customHeight="1">
      <c r="A281" s="43" t="s">
        <v>6</v>
      </c>
      <c r="B281" s="47">
        <v>4217</v>
      </c>
      <c r="C281" s="48">
        <v>4403</v>
      </c>
      <c r="D281" s="47">
        <v>186</v>
      </c>
      <c r="E281" s="49">
        <v>4.4107185202750765</v>
      </c>
    </row>
    <row r="282" spans="1:5" ht="12" customHeight="1">
      <c r="A282" s="43" t="s">
        <v>7</v>
      </c>
      <c r="B282" s="47">
        <v>2694</v>
      </c>
      <c r="C282" s="48">
        <v>3833</v>
      </c>
      <c r="D282" s="47">
        <v>1139</v>
      </c>
      <c r="E282" s="49">
        <v>42.27913882702302</v>
      </c>
    </row>
    <row r="283" spans="1:5" ht="12" customHeight="1">
      <c r="A283" s="43" t="s">
        <v>8</v>
      </c>
      <c r="B283" s="47">
        <v>23706</v>
      </c>
      <c r="C283" s="48">
        <v>30417</v>
      </c>
      <c r="D283" s="47">
        <v>6711</v>
      </c>
      <c r="E283" s="49">
        <v>28.309288787648697</v>
      </c>
    </row>
    <row r="284" spans="1:5" ht="12" customHeight="1">
      <c r="A284" s="43" t="s">
        <v>9</v>
      </c>
      <c r="B284" s="47">
        <v>257</v>
      </c>
      <c r="C284" s="48">
        <v>476</v>
      </c>
      <c r="D284" s="47">
        <v>219</v>
      </c>
      <c r="E284" s="49">
        <v>85.21400778210116</v>
      </c>
    </row>
    <row r="285" spans="1:5" ht="12" customHeight="1">
      <c r="A285" s="43" t="s">
        <v>10</v>
      </c>
      <c r="B285" s="47">
        <v>1186</v>
      </c>
      <c r="C285" s="48">
        <v>1326</v>
      </c>
      <c r="D285" s="47">
        <v>140</v>
      </c>
      <c r="E285" s="49">
        <v>11.804384485666104</v>
      </c>
    </row>
    <row r="286" spans="1:5" ht="12" customHeight="1">
      <c r="A286" s="43" t="s">
        <v>11</v>
      </c>
      <c r="B286" s="47">
        <v>1563</v>
      </c>
      <c r="C286" s="48">
        <v>1515</v>
      </c>
      <c r="D286" s="47">
        <v>-48</v>
      </c>
      <c r="E286" s="49">
        <v>-3.071017274472169</v>
      </c>
    </row>
    <row r="287" spans="1:5" ht="12" customHeight="1">
      <c r="A287" s="43" t="s">
        <v>12</v>
      </c>
      <c r="B287" s="47">
        <v>1186</v>
      </c>
      <c r="C287" s="48">
        <v>1146</v>
      </c>
      <c r="D287" s="47">
        <v>-40</v>
      </c>
      <c r="E287" s="49">
        <v>-3.372681281618887</v>
      </c>
    </row>
    <row r="288" spans="1:5" ht="12" customHeight="1">
      <c r="A288" s="43" t="s">
        <v>13</v>
      </c>
      <c r="B288" s="47">
        <v>271</v>
      </c>
      <c r="C288" s="48">
        <v>202</v>
      </c>
      <c r="D288" s="47">
        <v>-69</v>
      </c>
      <c r="E288" s="49">
        <v>-25.461254612546124</v>
      </c>
    </row>
    <row r="289" spans="1:5" ht="12" customHeight="1">
      <c r="A289" s="43" t="s">
        <v>14</v>
      </c>
      <c r="B289" s="47">
        <v>3762</v>
      </c>
      <c r="C289" s="48">
        <v>4017</v>
      </c>
      <c r="D289" s="47">
        <v>255</v>
      </c>
      <c r="E289" s="49">
        <v>6.778309409888357</v>
      </c>
    </row>
    <row r="290" spans="1:5" ht="12" customHeight="1">
      <c r="A290" s="43" t="s">
        <v>15</v>
      </c>
      <c r="B290" s="47">
        <v>965</v>
      </c>
      <c r="C290" s="48">
        <v>961</v>
      </c>
      <c r="D290" s="47">
        <v>-4</v>
      </c>
      <c r="E290" s="49">
        <v>-0.41450777202072536</v>
      </c>
    </row>
    <row r="291" spans="1:5" ht="12" customHeight="1">
      <c r="A291" s="43" t="s">
        <v>16</v>
      </c>
      <c r="B291" s="47">
        <v>5087</v>
      </c>
      <c r="C291" s="48">
        <v>8367</v>
      </c>
      <c r="D291" s="47">
        <v>3280</v>
      </c>
      <c r="E291" s="49">
        <v>64.4780813839198</v>
      </c>
    </row>
    <row r="292" spans="1:5" ht="12" customHeight="1">
      <c r="A292" s="43" t="s">
        <v>17</v>
      </c>
      <c r="B292" s="47">
        <v>7321</v>
      </c>
      <c r="C292" s="48">
        <v>7719</v>
      </c>
      <c r="D292" s="47">
        <v>398</v>
      </c>
      <c r="E292" s="49">
        <v>5.436415790192597</v>
      </c>
    </row>
    <row r="293" spans="1:5" ht="12" customHeight="1">
      <c r="A293" s="43" t="s">
        <v>18</v>
      </c>
      <c r="B293" s="50" t="s">
        <v>337</v>
      </c>
      <c r="C293" s="48">
        <v>741</v>
      </c>
      <c r="D293" s="50" t="s">
        <v>337</v>
      </c>
      <c r="E293" s="50" t="s">
        <v>337</v>
      </c>
    </row>
    <row r="294" spans="1:5" ht="12" customHeight="1">
      <c r="A294" s="43" t="s">
        <v>19</v>
      </c>
      <c r="B294" s="47">
        <v>192</v>
      </c>
      <c r="C294" s="48">
        <v>262</v>
      </c>
      <c r="D294" s="47">
        <v>70</v>
      </c>
      <c r="E294" s="49">
        <v>36.45833333333333</v>
      </c>
    </row>
    <row r="295" spans="1:5" ht="12" customHeight="1">
      <c r="A295" s="43" t="s">
        <v>20</v>
      </c>
      <c r="B295" s="47">
        <v>659</v>
      </c>
      <c r="C295" s="48">
        <v>604</v>
      </c>
      <c r="D295" s="47">
        <v>-55</v>
      </c>
      <c r="E295" s="49">
        <v>-8.34597875569044</v>
      </c>
    </row>
    <row r="296" spans="1:5" ht="12" customHeight="1">
      <c r="A296" s="43" t="s">
        <v>21</v>
      </c>
      <c r="B296" s="47">
        <v>1629</v>
      </c>
      <c r="C296" s="48">
        <v>2068</v>
      </c>
      <c r="D296" s="47">
        <v>439</v>
      </c>
      <c r="E296" s="49">
        <v>26.94904849600982</v>
      </c>
    </row>
    <row r="297" spans="1:5" ht="12" customHeight="1">
      <c r="A297" s="43" t="s">
        <v>22</v>
      </c>
      <c r="B297" s="47">
        <v>4176</v>
      </c>
      <c r="C297" s="48">
        <v>4206</v>
      </c>
      <c r="D297" s="47">
        <v>30</v>
      </c>
      <c r="E297" s="49">
        <v>0.7183908045977011</v>
      </c>
    </row>
    <row r="298" spans="1:5" ht="12" customHeight="1">
      <c r="A298" s="43" t="s">
        <v>23</v>
      </c>
      <c r="B298" s="47">
        <v>219</v>
      </c>
      <c r="C298" s="48">
        <v>266</v>
      </c>
      <c r="D298" s="47">
        <v>47</v>
      </c>
      <c r="E298" s="49">
        <v>21.461187214611872</v>
      </c>
    </row>
    <row r="299" spans="1:5" ht="12" customHeight="1">
      <c r="A299" s="43" t="s">
        <v>24</v>
      </c>
      <c r="B299" s="47">
        <v>10314</v>
      </c>
      <c r="C299" s="48">
        <v>10683</v>
      </c>
      <c r="D299" s="47">
        <v>369</v>
      </c>
      <c r="E299" s="49">
        <v>3.5776614310645725</v>
      </c>
    </row>
    <row r="300" spans="1:5" ht="12" customHeight="1">
      <c r="A300" s="43" t="s">
        <v>25</v>
      </c>
      <c r="B300" s="47">
        <v>1596</v>
      </c>
      <c r="C300" s="48">
        <v>1739</v>
      </c>
      <c r="D300" s="47">
        <v>143</v>
      </c>
      <c r="E300" s="49">
        <v>8.959899749373433</v>
      </c>
    </row>
    <row r="301" spans="1:5" ht="12" customHeight="1">
      <c r="A301" s="43" t="s">
        <v>26</v>
      </c>
      <c r="B301" s="47">
        <v>227</v>
      </c>
      <c r="C301" s="48">
        <v>255</v>
      </c>
      <c r="D301" s="47">
        <v>28</v>
      </c>
      <c r="E301" s="49">
        <v>12.334801762114537</v>
      </c>
    </row>
    <row r="302" spans="1:5" ht="12" customHeight="1">
      <c r="A302" s="43" t="s">
        <v>27</v>
      </c>
      <c r="B302" s="47">
        <v>4740</v>
      </c>
      <c r="C302" s="48">
        <v>5500</v>
      </c>
      <c r="D302" s="47">
        <v>760</v>
      </c>
      <c r="E302" s="49">
        <v>16.033755274261605</v>
      </c>
    </row>
    <row r="303" spans="1:5" ht="12" customHeight="1">
      <c r="A303" s="43" t="s">
        <v>28</v>
      </c>
      <c r="B303" s="47">
        <v>196</v>
      </c>
      <c r="C303" s="48">
        <v>1230</v>
      </c>
      <c r="D303" s="47">
        <v>1034</v>
      </c>
      <c r="E303" s="49">
        <v>527.5510204081633</v>
      </c>
    </row>
    <row r="304" spans="1:5" ht="12" customHeight="1">
      <c r="A304" s="43" t="s">
        <v>29</v>
      </c>
      <c r="B304" s="47">
        <v>455</v>
      </c>
      <c r="C304" s="48">
        <v>432</v>
      </c>
      <c r="D304" s="47">
        <v>-23</v>
      </c>
      <c r="E304" s="49">
        <v>-5.054945054945055</v>
      </c>
    </row>
    <row r="305" spans="1:5" ht="12" customHeight="1">
      <c r="A305" s="43" t="s">
        <v>30</v>
      </c>
      <c r="B305" s="47">
        <v>42629</v>
      </c>
      <c r="C305" s="48">
        <v>43242</v>
      </c>
      <c r="D305" s="47">
        <v>613</v>
      </c>
      <c r="E305" s="49">
        <v>1.4379882239789814</v>
      </c>
    </row>
    <row r="306" spans="1:5" ht="12" customHeight="1">
      <c r="A306" s="43" t="s">
        <v>31</v>
      </c>
      <c r="B306" s="47">
        <v>13124</v>
      </c>
      <c r="C306" s="48">
        <v>18540</v>
      </c>
      <c r="D306" s="47">
        <v>5416</v>
      </c>
      <c r="E306" s="49">
        <v>41.26790612618104</v>
      </c>
    </row>
    <row r="307" spans="1:5" ht="12" customHeight="1">
      <c r="A307" s="43" t="s">
        <v>32</v>
      </c>
      <c r="B307" s="50" t="s">
        <v>337</v>
      </c>
      <c r="C307" s="48">
        <v>957</v>
      </c>
      <c r="D307" s="50" t="s">
        <v>337</v>
      </c>
      <c r="E307" s="50" t="s">
        <v>337</v>
      </c>
    </row>
    <row r="308" spans="1:5" ht="12" customHeight="1">
      <c r="A308" s="43" t="s">
        <v>33</v>
      </c>
      <c r="B308" s="47">
        <v>529</v>
      </c>
      <c r="C308" s="48">
        <v>543</v>
      </c>
      <c r="D308" s="47">
        <v>14</v>
      </c>
      <c r="E308" s="49">
        <v>2.6465028355387523</v>
      </c>
    </row>
    <row r="309" spans="1:5" ht="12" customHeight="1">
      <c r="A309" s="43" t="s">
        <v>34</v>
      </c>
      <c r="B309" s="47">
        <v>1187</v>
      </c>
      <c r="C309" s="48">
        <v>989</v>
      </c>
      <c r="D309" s="47">
        <v>-198</v>
      </c>
      <c r="E309" s="49">
        <v>-16.680707666385846</v>
      </c>
    </row>
    <row r="310" spans="1:5" ht="12" customHeight="1">
      <c r="A310" s="43" t="s">
        <v>35</v>
      </c>
      <c r="B310" s="47">
        <v>3479</v>
      </c>
      <c r="C310" s="48">
        <v>3638</v>
      </c>
      <c r="D310" s="47">
        <v>159</v>
      </c>
      <c r="E310" s="49">
        <v>4.570278815751653</v>
      </c>
    </row>
    <row r="311" spans="1:5" ht="12" customHeight="1">
      <c r="A311" s="43" t="s">
        <v>36</v>
      </c>
      <c r="B311" s="47">
        <v>1830</v>
      </c>
      <c r="C311" s="48">
        <v>1821</v>
      </c>
      <c r="D311" s="47">
        <v>-9</v>
      </c>
      <c r="E311" s="49">
        <v>-0.49180327868852464</v>
      </c>
    </row>
    <row r="312" spans="1:5" ht="12" customHeight="1">
      <c r="A312" s="43" t="s">
        <v>37</v>
      </c>
      <c r="B312" s="47">
        <v>14852</v>
      </c>
      <c r="C312" s="48">
        <v>14453</v>
      </c>
      <c r="D312" s="47">
        <v>-399</v>
      </c>
      <c r="E312" s="49">
        <v>-2.6865068677619175</v>
      </c>
    </row>
    <row r="313" spans="1:5" ht="12" customHeight="1">
      <c r="A313" s="43" t="s">
        <v>38</v>
      </c>
      <c r="B313" s="47">
        <v>1021</v>
      </c>
      <c r="C313" s="48">
        <v>845</v>
      </c>
      <c r="D313" s="47">
        <v>-176</v>
      </c>
      <c r="E313" s="49">
        <v>-17.238001958863858</v>
      </c>
    </row>
    <row r="314" spans="1:5" ht="12" customHeight="1">
      <c r="A314" s="43" t="s">
        <v>39</v>
      </c>
      <c r="B314" s="47">
        <v>7643</v>
      </c>
      <c r="C314" s="48">
        <v>7782</v>
      </c>
      <c r="D314" s="47">
        <f>C314-B314</f>
        <v>139</v>
      </c>
      <c r="E314" s="49">
        <f>(D314/B314)*100</f>
        <v>1.818657595185137</v>
      </c>
    </row>
    <row r="315" spans="1:5" ht="12" customHeight="1">
      <c r="A315" s="43" t="s">
        <v>40</v>
      </c>
      <c r="B315" s="47">
        <v>161</v>
      </c>
      <c r="C315" s="48">
        <v>159</v>
      </c>
      <c r="D315" s="47">
        <v>-2</v>
      </c>
      <c r="E315" s="49">
        <v>-1.2422360248447204</v>
      </c>
    </row>
    <row r="316" spans="1:5" ht="12" customHeight="1">
      <c r="A316" s="43" t="s">
        <v>41</v>
      </c>
      <c r="B316" s="47">
        <v>291</v>
      </c>
      <c r="C316" s="48">
        <v>236</v>
      </c>
      <c r="D316" s="47">
        <v>-55</v>
      </c>
      <c r="E316" s="49">
        <v>-18.900343642611684</v>
      </c>
    </row>
    <row r="317" spans="1:5" ht="12" customHeight="1">
      <c r="A317" s="43" t="s">
        <v>42</v>
      </c>
      <c r="B317" s="47">
        <v>1070</v>
      </c>
      <c r="C317" s="48">
        <v>1038</v>
      </c>
      <c r="D317" s="47">
        <v>-32</v>
      </c>
      <c r="E317" s="49">
        <v>-2.990654205607477</v>
      </c>
    </row>
    <row r="318" spans="1:5" ht="12" customHeight="1">
      <c r="A318" s="43" t="s">
        <v>43</v>
      </c>
      <c r="B318" s="47">
        <v>4882</v>
      </c>
      <c r="C318" s="48">
        <v>6670</v>
      </c>
      <c r="D318" s="47">
        <f>C318-B318</f>
        <v>1788</v>
      </c>
      <c r="E318" s="49">
        <f>(D318/B318)*100</f>
        <v>36.62433428922573</v>
      </c>
    </row>
    <row r="319" spans="1:5" ht="12" customHeight="1">
      <c r="A319" s="43" t="s">
        <v>44</v>
      </c>
      <c r="B319" s="47">
        <v>961</v>
      </c>
      <c r="C319" s="48">
        <v>1375</v>
      </c>
      <c r="D319" s="47">
        <v>414</v>
      </c>
      <c r="E319" s="49">
        <v>43.08012486992716</v>
      </c>
    </row>
    <row r="320" spans="1:5" ht="12" customHeight="1">
      <c r="A320" s="43" t="s">
        <v>45</v>
      </c>
      <c r="B320" s="47">
        <v>198</v>
      </c>
      <c r="C320" s="48">
        <v>183</v>
      </c>
      <c r="D320" s="47">
        <v>-15</v>
      </c>
      <c r="E320" s="49">
        <v>-7.575757575757576</v>
      </c>
    </row>
    <row r="321" spans="1:5" ht="12" customHeight="1">
      <c r="A321" s="43" t="s">
        <v>46</v>
      </c>
      <c r="B321" s="47">
        <v>2223</v>
      </c>
      <c r="C321" s="48">
        <v>2309</v>
      </c>
      <c r="D321" s="47">
        <v>86</v>
      </c>
      <c r="E321" s="49">
        <v>3.8686459739091315</v>
      </c>
    </row>
    <row r="322" spans="1:5" ht="12" customHeight="1">
      <c r="A322" s="43" t="s">
        <v>47</v>
      </c>
      <c r="B322" s="47">
        <v>1377</v>
      </c>
      <c r="C322" s="48">
        <v>1333</v>
      </c>
      <c r="D322" s="47">
        <v>-44</v>
      </c>
      <c r="E322" s="49">
        <v>-3.195352214960058</v>
      </c>
    </row>
    <row r="323" spans="1:5" ht="12" customHeight="1">
      <c r="A323" s="43" t="s">
        <v>48</v>
      </c>
      <c r="B323" s="47">
        <v>6565</v>
      </c>
      <c r="C323" s="48">
        <v>7493</v>
      </c>
      <c r="D323" s="47">
        <v>928</v>
      </c>
      <c r="E323" s="49">
        <v>14.135567402894136</v>
      </c>
    </row>
    <row r="324" spans="1:5" ht="12" customHeight="1">
      <c r="A324" s="43" t="s">
        <v>49</v>
      </c>
      <c r="B324" s="50" t="s">
        <v>337</v>
      </c>
      <c r="C324" s="48">
        <v>899</v>
      </c>
      <c r="D324" s="50" t="s">
        <v>337</v>
      </c>
      <c r="E324" s="50" t="s">
        <v>337</v>
      </c>
    </row>
    <row r="325" spans="1:5" ht="12" customHeight="1">
      <c r="A325" s="43" t="s">
        <v>50</v>
      </c>
      <c r="B325" s="47">
        <v>2938</v>
      </c>
      <c r="C325" s="48">
        <v>2866</v>
      </c>
      <c r="D325" s="47">
        <v>-72</v>
      </c>
      <c r="E325" s="49">
        <v>-2.450646698434309</v>
      </c>
    </row>
    <row r="326" spans="1:5" ht="12" customHeight="1">
      <c r="A326" s="43" t="s">
        <v>51</v>
      </c>
      <c r="B326" s="47">
        <v>28126</v>
      </c>
      <c r="C326" s="48">
        <v>28378</v>
      </c>
      <c r="D326" s="47">
        <v>252</v>
      </c>
      <c r="E326" s="49">
        <v>0.8959681433549029</v>
      </c>
    </row>
    <row r="327" spans="1:5" ht="12" customHeight="1">
      <c r="A327" s="43" t="s">
        <v>52</v>
      </c>
      <c r="B327" s="50" t="s">
        <v>337</v>
      </c>
      <c r="C327" s="48">
        <v>1225</v>
      </c>
      <c r="D327" s="50" t="s">
        <v>337</v>
      </c>
      <c r="E327" s="50" t="s">
        <v>337</v>
      </c>
    </row>
    <row r="328" spans="1:5" ht="12" customHeight="1">
      <c r="A328" s="43" t="s">
        <v>53</v>
      </c>
      <c r="B328" s="47">
        <v>372</v>
      </c>
      <c r="C328" s="48">
        <v>358</v>
      </c>
      <c r="D328" s="47">
        <v>-14</v>
      </c>
      <c r="E328" s="49">
        <v>-3.763440860215054</v>
      </c>
    </row>
    <row r="329" spans="1:5" ht="12" customHeight="1">
      <c r="A329" s="43" t="s">
        <v>54</v>
      </c>
      <c r="B329" s="47">
        <v>1025</v>
      </c>
      <c r="C329" s="48">
        <v>916</v>
      </c>
      <c r="D329" s="47">
        <v>-109</v>
      </c>
      <c r="E329" s="49">
        <v>-10.634146341463415</v>
      </c>
    </row>
    <row r="330" spans="1:5" ht="12" customHeight="1">
      <c r="A330" s="43" t="s">
        <v>55</v>
      </c>
      <c r="B330" s="47">
        <v>3193</v>
      </c>
      <c r="C330" s="48">
        <v>3255</v>
      </c>
      <c r="D330" s="47">
        <v>62</v>
      </c>
      <c r="E330" s="49">
        <v>1.9417475728155338</v>
      </c>
    </row>
    <row r="331" spans="1:5" ht="12" customHeight="1">
      <c r="A331" s="43" t="s">
        <v>56</v>
      </c>
      <c r="B331" s="47">
        <v>13133</v>
      </c>
      <c r="C331" s="48">
        <v>14001</v>
      </c>
      <c r="D331" s="47">
        <v>868</v>
      </c>
      <c r="E331" s="49">
        <v>6.609304804690474</v>
      </c>
    </row>
    <row r="332" spans="1:5" ht="12" customHeight="1">
      <c r="A332" s="43" t="s">
        <v>57</v>
      </c>
      <c r="B332" s="47">
        <v>26401</v>
      </c>
      <c r="C332" s="48">
        <v>31941</v>
      </c>
      <c r="D332" s="47">
        <v>5540</v>
      </c>
      <c r="E332" s="49">
        <v>20.984053634332035</v>
      </c>
    </row>
    <row r="333" spans="1:5" ht="12" customHeight="1">
      <c r="A333" s="43" t="s">
        <v>58</v>
      </c>
      <c r="B333" s="50" t="s">
        <v>337</v>
      </c>
      <c r="C333" s="48">
        <v>2249</v>
      </c>
      <c r="D333" s="50" t="s">
        <v>337</v>
      </c>
      <c r="E333" s="50" t="s">
        <v>337</v>
      </c>
    </row>
    <row r="334" spans="1:5" ht="12" customHeight="1">
      <c r="A334" s="43" t="s">
        <v>59</v>
      </c>
      <c r="B334" s="47">
        <v>3182</v>
      </c>
      <c r="C334" s="48">
        <v>3952</v>
      </c>
      <c r="D334" s="47">
        <v>770</v>
      </c>
      <c r="E334" s="49">
        <v>24.198617221873036</v>
      </c>
    </row>
    <row r="335" spans="1:5" ht="12" customHeight="1">
      <c r="A335" s="43" t="s">
        <v>60</v>
      </c>
      <c r="B335" s="50" t="s">
        <v>337</v>
      </c>
      <c r="C335" s="48">
        <v>6176</v>
      </c>
      <c r="D335" s="50" t="s">
        <v>337</v>
      </c>
      <c r="E335" s="50" t="s">
        <v>337</v>
      </c>
    </row>
    <row r="336" spans="1:5" ht="12" customHeight="1">
      <c r="A336" s="43" t="s">
        <v>61</v>
      </c>
      <c r="B336" s="47">
        <v>8036</v>
      </c>
      <c r="C336" s="48">
        <v>7804</v>
      </c>
      <c r="D336" s="47">
        <f>C336-B336</f>
        <v>-232</v>
      </c>
      <c r="E336" s="49">
        <f>(D336/B336)*100</f>
        <v>-2.887008461921354</v>
      </c>
    </row>
    <row r="337" spans="1:5" ht="12" customHeight="1">
      <c r="A337" s="43" t="s">
        <v>62</v>
      </c>
      <c r="B337" s="47">
        <v>5699</v>
      </c>
      <c r="C337" s="48">
        <v>6732</v>
      </c>
      <c r="D337" s="47">
        <v>1033</v>
      </c>
      <c r="E337" s="49">
        <v>18.125987015265835</v>
      </c>
    </row>
    <row r="338" spans="1:5" ht="12" customHeight="1">
      <c r="A338" s="43" t="s">
        <v>63</v>
      </c>
      <c r="B338" s="50" t="s">
        <v>337</v>
      </c>
      <c r="C338" s="48">
        <v>203</v>
      </c>
      <c r="D338" s="50" t="s">
        <v>337</v>
      </c>
      <c r="E338" s="50" t="s">
        <v>337</v>
      </c>
    </row>
    <row r="339" ht="12" customHeight="1">
      <c r="B339" s="47"/>
    </row>
    <row r="340" spans="1:2" ht="12" customHeight="1">
      <c r="A340" s="42" t="s">
        <v>64</v>
      </c>
      <c r="B340" s="47"/>
    </row>
    <row r="341" spans="1:2" ht="12" customHeight="1">
      <c r="A341" s="52" t="s">
        <v>65</v>
      </c>
      <c r="B341" s="47"/>
    </row>
    <row r="342" spans="1:2" ht="12" customHeight="1">
      <c r="A342" s="42" t="s">
        <v>66</v>
      </c>
      <c r="B342" s="47"/>
    </row>
    <row r="343" spans="1:2" ht="12" customHeight="1">
      <c r="A343" s="42" t="s">
        <v>67</v>
      </c>
      <c r="B343" s="47"/>
    </row>
    <row r="344" spans="1:2" ht="12" customHeight="1">
      <c r="A344" s="42" t="s">
        <v>68</v>
      </c>
      <c r="B344" s="47"/>
    </row>
    <row r="345" spans="1:2" ht="12" customHeight="1">
      <c r="A345" s="42" t="s">
        <v>69</v>
      </c>
      <c r="B345" s="47"/>
    </row>
    <row r="346" spans="1:2" ht="12" customHeight="1">
      <c r="A346" s="42" t="s">
        <v>70</v>
      </c>
      <c r="B346" s="47"/>
    </row>
    <row r="347" spans="1:2" ht="12" customHeight="1">
      <c r="A347" s="42" t="s">
        <v>71</v>
      </c>
      <c r="B347" s="47"/>
    </row>
    <row r="348" spans="1:2" ht="12" customHeight="1">
      <c r="A348" s="42" t="s">
        <v>0</v>
      </c>
      <c r="B348" s="47"/>
    </row>
    <row r="349" spans="1:2" ht="12" customHeight="1">
      <c r="A349" s="42" t="s">
        <v>1</v>
      </c>
      <c r="B349" s="47"/>
    </row>
    <row r="350" spans="1:2" ht="12" customHeight="1">
      <c r="A350" s="42" t="s">
        <v>2</v>
      </c>
      <c r="B350" s="47"/>
    </row>
    <row r="351" spans="1:2" ht="12" customHeight="1">
      <c r="A351" s="42" t="s">
        <v>3</v>
      </c>
      <c r="B351" s="47"/>
    </row>
    <row r="352" ht="12" customHeight="1">
      <c r="B352" s="47"/>
    </row>
    <row r="353" ht="12" customHeight="1">
      <c r="B353" s="47"/>
    </row>
    <row r="354" ht="12" customHeight="1">
      <c r="B354" s="47"/>
    </row>
    <row r="355" ht="12" customHeight="1">
      <c r="B355" s="47"/>
    </row>
    <row r="356" ht="12" customHeight="1">
      <c r="B356" s="47"/>
    </row>
    <row r="357" ht="12" customHeight="1">
      <c r="B357" s="47"/>
    </row>
    <row r="358" ht="12" customHeight="1">
      <c r="B358" s="47"/>
    </row>
    <row r="359" ht="12" customHeight="1">
      <c r="B359" s="47"/>
    </row>
    <row r="360" ht="12" customHeight="1">
      <c r="B360" s="47"/>
    </row>
    <row r="361" ht="12" customHeight="1">
      <c r="B361" s="47"/>
    </row>
    <row r="362" ht="12" customHeight="1">
      <c r="B362" s="47"/>
    </row>
    <row r="363" ht="12" customHeight="1">
      <c r="B363" s="47"/>
    </row>
    <row r="364" ht="12" customHeight="1">
      <c r="B364" s="47"/>
    </row>
    <row r="365" ht="12" customHeight="1">
      <c r="B365" s="47"/>
    </row>
    <row r="366" ht="12" customHeight="1">
      <c r="B366" s="47"/>
    </row>
    <row r="367" ht="12" customHeight="1">
      <c r="B367" s="47"/>
    </row>
    <row r="368" ht="12" customHeight="1">
      <c r="B368" s="47"/>
    </row>
    <row r="369" ht="12" customHeight="1">
      <c r="B369" s="47"/>
    </row>
    <row r="370" ht="12" customHeight="1">
      <c r="B370" s="47"/>
    </row>
    <row r="371" ht="12" customHeight="1">
      <c r="B371" s="47"/>
    </row>
    <row r="372" ht="12" customHeight="1">
      <c r="B372" s="47"/>
    </row>
    <row r="373" ht="12" customHeight="1">
      <c r="B373" s="47"/>
    </row>
    <row r="374" ht="12" customHeight="1">
      <c r="B374" s="47"/>
    </row>
    <row r="375" ht="12" customHeight="1">
      <c r="B375" s="47"/>
    </row>
    <row r="376" ht="12" customHeight="1">
      <c r="B376" s="47"/>
    </row>
    <row r="377" ht="12" customHeight="1">
      <c r="B377" s="47"/>
    </row>
    <row r="378" ht="12" customHeight="1">
      <c r="B378" s="47"/>
    </row>
    <row r="379" ht="12" customHeight="1">
      <c r="B379" s="47"/>
    </row>
    <row r="380" ht="12" customHeight="1">
      <c r="B380" s="47"/>
    </row>
    <row r="381" ht="12" customHeight="1">
      <c r="B381" s="47"/>
    </row>
    <row r="382" ht="12" customHeight="1">
      <c r="B382" s="47"/>
    </row>
    <row r="383" ht="12" customHeight="1">
      <c r="B383" s="47"/>
    </row>
    <row r="384" ht="12" customHeight="1">
      <c r="B384" s="47"/>
    </row>
    <row r="385" ht="12" customHeight="1">
      <c r="B385" s="47"/>
    </row>
    <row r="386" ht="12" customHeight="1">
      <c r="B386" s="47"/>
    </row>
    <row r="387" ht="12" customHeight="1">
      <c r="B387" s="47"/>
    </row>
    <row r="388" ht="12" customHeight="1">
      <c r="B388" s="47"/>
    </row>
    <row r="389" ht="12" customHeight="1">
      <c r="B389" s="47"/>
    </row>
    <row r="390" ht="12" customHeight="1">
      <c r="B390" s="47"/>
    </row>
    <row r="391" ht="12" customHeight="1">
      <c r="B391" s="47"/>
    </row>
    <row r="392" ht="12" customHeight="1">
      <c r="B392" s="47"/>
    </row>
    <row r="393" ht="12" customHeight="1">
      <c r="B393" s="47"/>
    </row>
    <row r="394" ht="12" customHeight="1">
      <c r="B394" s="47"/>
    </row>
    <row r="395" ht="12" customHeight="1">
      <c r="B395" s="47"/>
    </row>
    <row r="396" ht="12" customHeight="1">
      <c r="B396" s="47"/>
    </row>
    <row r="397" ht="12" customHeight="1">
      <c r="B397" s="47"/>
    </row>
    <row r="398" ht="12" customHeight="1">
      <c r="B398" s="47"/>
    </row>
    <row r="399" ht="12" customHeight="1">
      <c r="B399" s="47"/>
    </row>
    <row r="400" ht="12" customHeight="1">
      <c r="B400" s="47"/>
    </row>
    <row r="401" ht="12" customHeight="1">
      <c r="B401" s="47"/>
    </row>
    <row r="402" ht="12" customHeight="1">
      <c r="B402" s="47"/>
    </row>
    <row r="403" ht="12" customHeight="1">
      <c r="B403" s="47"/>
    </row>
    <row r="404" ht="12" customHeight="1">
      <c r="B404" s="47"/>
    </row>
    <row r="405" ht="12" customHeight="1">
      <c r="B405" s="47"/>
    </row>
    <row r="406" ht="12" customHeight="1">
      <c r="B406" s="47"/>
    </row>
    <row r="407" ht="12" customHeight="1">
      <c r="B407" s="47"/>
    </row>
    <row r="408" ht="12" customHeight="1">
      <c r="B408" s="47"/>
    </row>
    <row r="409" ht="12" customHeight="1">
      <c r="B409" s="47"/>
    </row>
    <row r="410" ht="12" customHeight="1">
      <c r="B410" s="47"/>
    </row>
    <row r="411" ht="12" customHeight="1">
      <c r="B411" s="47"/>
    </row>
    <row r="412" ht="12" customHeight="1">
      <c r="B412" s="47"/>
    </row>
    <row r="413" ht="12" customHeight="1">
      <c r="B413" s="47"/>
    </row>
    <row r="414" ht="12" customHeight="1">
      <c r="B414" s="47"/>
    </row>
    <row r="415" ht="12" customHeight="1">
      <c r="B415" s="47"/>
    </row>
    <row r="416" ht="12" customHeight="1">
      <c r="B416" s="47"/>
    </row>
    <row r="417" ht="12" customHeight="1">
      <c r="B417" s="47"/>
    </row>
    <row r="418" ht="12" customHeight="1">
      <c r="B418" s="47"/>
    </row>
    <row r="419" ht="12" customHeight="1">
      <c r="B419" s="47"/>
    </row>
    <row r="420" ht="12" customHeight="1">
      <c r="B420" s="47"/>
    </row>
    <row r="421" ht="12" customHeight="1">
      <c r="B421" s="4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Gibson</dc:creator>
  <cp:keywords/>
  <dc:description/>
  <cp:lastModifiedBy>marley</cp:lastModifiedBy>
  <dcterms:created xsi:type="dcterms:W3CDTF">2002-09-09T17:33:06Z</dcterms:created>
  <dcterms:modified xsi:type="dcterms:W3CDTF">2002-09-09T17:57:27Z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